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0" windowWidth="14595" windowHeight="9750" firstSheet="4" activeTab="9"/>
  </bookViews>
  <sheets>
    <sheet name="IFB FY11" sheetId="4" r:id="rId1"/>
    <sheet name="IFB FY12" sheetId="7" r:id="rId2"/>
    <sheet name="IFB FY13" sheetId="11" r:id="rId3"/>
    <sheet name="IFB FY14" sheetId="15" r:id="rId4"/>
    <sheet name="IFB FY15" sheetId="19" r:id="rId5"/>
    <sheet name="Contracts FY11" sheetId="5" r:id="rId6"/>
    <sheet name="Contracts FY12" sheetId="6" r:id="rId7"/>
    <sheet name="Contracts FY13" sheetId="10" r:id="rId8"/>
    <sheet name="Contracts FY14" sheetId="12" r:id="rId9"/>
    <sheet name="Contracts FY15" sheetId="18" r:id="rId10"/>
  </sheets>
  <definedNames>
    <definedName name="_xlnm.Print_Area" localSheetId="5">'Contracts FY11'!$B$2:$N$58</definedName>
    <definedName name="_xlnm.Print_Area" localSheetId="6">'Contracts FY12'!$B$3:$O$67</definedName>
    <definedName name="_xlnm.Print_Area" localSheetId="0">'IFB FY11'!$B$1:$K$19</definedName>
    <definedName name="_xlnm.Print_Area" localSheetId="1">'IFB FY12'!$B$3:$L$23</definedName>
    <definedName name="_xlnm.Print_Titles" localSheetId="5">'Contracts FY11'!$1:$1</definedName>
    <definedName name="_xlnm.Print_Titles" localSheetId="6">'Contracts FY12'!$1:$2</definedName>
    <definedName name="_xlnm.Print_Titles" localSheetId="7">'Contracts FY13'!$1:$2</definedName>
    <definedName name="_xlnm.Print_Titles" localSheetId="8">'Contracts FY14'!$1:$2</definedName>
    <definedName name="_xlnm.Print_Titles" localSheetId="9">'Contracts FY15'!$1:$2</definedName>
    <definedName name="_xlnm.Print_Titles" localSheetId="0">'IFB FY11'!$1:$1</definedName>
    <definedName name="_xlnm.Print_Titles" localSheetId="1">'IFB FY12'!$1:$2</definedName>
    <definedName name="_xlnm.Print_Titles" localSheetId="2">'IFB FY13'!$1:$2</definedName>
    <definedName name="_xlnm.Print_Titles" localSheetId="3">'IFB FY14'!$1:$3</definedName>
    <definedName name="_xlnm.Print_Titles" localSheetId="4">'IFB FY15'!$1:$3</definedName>
  </definedNames>
  <calcPr calcId="145621"/>
</workbook>
</file>

<file path=xl/calcChain.xml><?xml version="1.0" encoding="utf-8"?>
<calcChain xmlns="http://schemas.openxmlformats.org/spreadsheetml/2006/main">
  <c r="H56" i="18" l="1"/>
  <c r="G56" i="18"/>
  <c r="G52" i="18"/>
  <c r="H55" i="18" l="1"/>
  <c r="G55" i="18"/>
  <c r="H58" i="18" l="1"/>
  <c r="H50" i="18"/>
  <c r="H52" i="12" l="1"/>
  <c r="G52" i="12"/>
  <c r="H50" i="12"/>
  <c r="G50" i="12"/>
  <c r="H49" i="12"/>
  <c r="G49" i="12"/>
  <c r="H44" i="10" l="1"/>
  <c r="G44" i="10"/>
  <c r="H43" i="10" l="1"/>
  <c r="G43" i="10"/>
  <c r="G23" i="11"/>
  <c r="H42" i="10" l="1"/>
  <c r="G42" i="10"/>
  <c r="H65" i="6" l="1"/>
  <c r="G65" i="6"/>
  <c r="H20" i="7"/>
  <c r="G20" i="7"/>
  <c r="F17" i="4" l="1"/>
  <c r="G17" i="4"/>
  <c r="I10" i="4"/>
  <c r="H10" i="4"/>
  <c r="G10" i="4"/>
  <c r="F12" i="4"/>
  <c r="H64" i="6"/>
  <c r="G64" i="6"/>
  <c r="H63" i="6"/>
  <c r="G63" i="6"/>
  <c r="G61" i="6"/>
  <c r="G21" i="7"/>
  <c r="H21" i="7"/>
  <c r="H19" i="7"/>
  <c r="G19" i="7"/>
  <c r="G56" i="5"/>
  <c r="G55" i="5"/>
  <c r="G54" i="5"/>
  <c r="G53" i="5"/>
  <c r="F56" i="5"/>
  <c r="F55" i="5"/>
  <c r="F54" i="5"/>
  <c r="F53" i="5"/>
  <c r="F51" i="5" l="1"/>
  <c r="H27" i="19"/>
  <c r="J18" i="19"/>
  <c r="I18" i="19"/>
  <c r="H18" i="19"/>
  <c r="I50" i="18"/>
  <c r="J50" i="18"/>
  <c r="K50" i="18"/>
  <c r="L50" i="18"/>
  <c r="M50" i="18"/>
  <c r="G58" i="18"/>
  <c r="G40" i="10"/>
  <c r="G54" i="12"/>
  <c r="H21" i="15"/>
  <c r="J14" i="15"/>
  <c r="H22" i="15" s="1"/>
  <c r="I14" i="15"/>
  <c r="H14" i="15"/>
  <c r="G23" i="15"/>
  <c r="H46" i="12"/>
  <c r="I46" i="12"/>
  <c r="J46" i="12"/>
  <c r="K46" i="12"/>
  <c r="L46" i="12"/>
  <c r="M46" i="12"/>
  <c r="G48" i="12"/>
  <c r="H54" i="12"/>
  <c r="H46" i="10"/>
  <c r="M38" i="10"/>
  <c r="L38" i="10"/>
  <c r="K38" i="10"/>
  <c r="J38" i="10"/>
  <c r="I38" i="10"/>
  <c r="H38" i="10"/>
  <c r="G16" i="11"/>
  <c r="H16" i="11"/>
  <c r="F18" i="11"/>
  <c r="G16" i="7"/>
  <c r="I16" i="11"/>
  <c r="G24" i="11"/>
  <c r="G25" i="11" s="1"/>
  <c r="F25" i="11"/>
  <c r="J14" i="7"/>
  <c r="M59" i="6"/>
  <c r="I59" i="6"/>
  <c r="L59" i="6"/>
  <c r="K59" i="6"/>
  <c r="J59" i="6"/>
  <c r="G58" i="5"/>
  <c r="F58" i="5"/>
  <c r="L49" i="5"/>
  <c r="K49" i="5"/>
  <c r="J49" i="5"/>
  <c r="I49" i="5"/>
  <c r="H49" i="5"/>
  <c r="G49" i="5"/>
  <c r="G67" i="6"/>
  <c r="H59" i="6"/>
  <c r="F19" i="4"/>
  <c r="H23" i="7"/>
  <c r="G23" i="7"/>
  <c r="I14" i="7"/>
  <c r="H14" i="7"/>
  <c r="G19" i="4"/>
  <c r="H67" i="6"/>
  <c r="H23" i="15" l="1"/>
  <c r="G46" i="10"/>
</calcChain>
</file>

<file path=xl/comments1.xml><?xml version="1.0" encoding="utf-8"?>
<comments xmlns="http://schemas.openxmlformats.org/spreadsheetml/2006/main">
  <authors>
    <author xml:space="preserve"> </author>
  </authors>
  <commentList>
    <comment ref="O20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Swiger Coil Systems, LLC</t>
        </r>
      </text>
    </comment>
    <comment ref="O23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Swiger Coil Systems, LLC</t>
        </r>
      </text>
    </comment>
    <comment ref="O37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Swiger Coil Systems, LLC</t>
        </r>
      </text>
    </comment>
  </commentList>
</comments>
</file>

<file path=xl/sharedStrings.xml><?xml version="1.0" encoding="utf-8"?>
<sst xmlns="http://schemas.openxmlformats.org/spreadsheetml/2006/main" count="1655" uniqueCount="752">
  <si>
    <t>X</t>
  </si>
  <si>
    <t/>
  </si>
  <si>
    <t>x</t>
  </si>
  <si>
    <t>Total Items</t>
  </si>
  <si>
    <t>Total Count Less $25K</t>
  </si>
  <si>
    <t>Total Count Between $25K to $50K</t>
  </si>
  <si>
    <t>Total Count Between $50K to $100K</t>
  </si>
  <si>
    <t>Over $100K</t>
  </si>
  <si>
    <t>Sole Source</t>
  </si>
  <si>
    <t>Total</t>
  </si>
  <si>
    <t>Date Bids/Proposals Received</t>
  </si>
  <si>
    <t>PO/Contract No.</t>
  </si>
  <si>
    <t>Description</t>
  </si>
  <si>
    <t>Award Date</t>
  </si>
  <si>
    <t>Award Amount</t>
  </si>
  <si>
    <t>IFB's</t>
  </si>
  <si>
    <t>Services</t>
  </si>
  <si>
    <t>Public Works - Excluded Parties</t>
  </si>
  <si>
    <t>Public Works - 60 Days</t>
  </si>
  <si>
    <t>Procurement</t>
  </si>
  <si>
    <t>Purchasing Sole Source</t>
  </si>
  <si>
    <t>Contracts Sole Source</t>
  </si>
  <si>
    <t>Vendor</t>
  </si>
  <si>
    <t>Contractor</t>
  </si>
  <si>
    <t>Federal Y/N</t>
  </si>
  <si>
    <t>Contract No.</t>
  </si>
  <si>
    <t>Date Bid/Proposal Received</t>
  </si>
  <si>
    <t>15PD-110</t>
  </si>
  <si>
    <t>BART earthquake safety prog. Aerial structures-C Line  (GA)</t>
  </si>
  <si>
    <t>17BJ-150A</t>
  </si>
  <si>
    <t>LMA stairwell &amp; elevator no. 83 headhouse site restoration (SA)</t>
  </si>
  <si>
    <t>15EL-210</t>
  </si>
  <si>
    <t>procurement NGD controllers  (CA)</t>
  </si>
  <si>
    <t>15SZ-130</t>
  </si>
  <si>
    <t>parking lot lighting improvements (SG)</t>
  </si>
  <si>
    <t>6M3139</t>
  </si>
  <si>
    <t>ultrasonic rail flaw detection testing services  (AM)</t>
  </si>
  <si>
    <t>6M3125</t>
  </si>
  <si>
    <t>landscape maint.&amp;clean svcs@ 3 park n' ride lots  (GL)</t>
  </si>
  <si>
    <t>6M2025</t>
  </si>
  <si>
    <t>independent audit services  (SA)</t>
  </si>
  <si>
    <t>William P. Young Const.</t>
  </si>
  <si>
    <t>KCK Builders, Inc.</t>
  </si>
  <si>
    <t>VG Controls, Inc.</t>
  </si>
  <si>
    <t>Angelo Utilites</t>
  </si>
  <si>
    <t>Sperry Rail Services</t>
  </si>
  <si>
    <t>Terracare Associates</t>
  </si>
  <si>
    <t>M. Gini &amp; O'Connell, LLP</t>
  </si>
  <si>
    <t>N</t>
  </si>
  <si>
    <t>Y</t>
  </si>
  <si>
    <t>6M6039</t>
  </si>
  <si>
    <t>15NY-110</t>
  </si>
  <si>
    <t>El Cerrito del Norte sta.sidewalk &amp; wayfinding improvement   (LL)</t>
  </si>
  <si>
    <t>15NZ-110</t>
  </si>
  <si>
    <t>Lafayette sta. wayfinding path and signage improvement (AM)</t>
  </si>
  <si>
    <t>01ZK-150</t>
  </si>
  <si>
    <t>OAC demolition of Teamsters Bldg.  (SG)</t>
  </si>
  <si>
    <t>01ZK-110</t>
  </si>
  <si>
    <t>OIAC proj. design-build/operate &amp; maintain  (AP)</t>
  </si>
  <si>
    <t>01ZK-120</t>
  </si>
  <si>
    <t>O&amp;M contract for the Oakland Int. Airport Connector  (AP)</t>
  </si>
  <si>
    <t>kit, high speed gear assembly   (WB)</t>
  </si>
  <si>
    <t>Golden Bay Const.</t>
  </si>
  <si>
    <t>Robert A. Bothman, Inc.</t>
  </si>
  <si>
    <t>Evans Brothers, Inc.</t>
  </si>
  <si>
    <t>Doppelmayr Cable Car, Inc.</t>
  </si>
  <si>
    <t>Strategic Sourcing LLC</t>
  </si>
  <si>
    <t>TOTAL FY11</t>
  </si>
  <si>
    <t>TOTAL FY12</t>
  </si>
  <si>
    <t>TOTAL FY13</t>
  </si>
  <si>
    <t>TOTAL FY14</t>
  </si>
  <si>
    <t>TOTAL FY15</t>
  </si>
  <si>
    <t>Flatiron/Parsons, JV</t>
  </si>
  <si>
    <t>04SE-513</t>
  </si>
  <si>
    <t>RSQ consultant for final plans, specs&amp; cost est. (ebart) Hillcrest proj. (AP)</t>
  </si>
  <si>
    <t>AGS, Inc.</t>
  </si>
  <si>
    <t>15PT-110</t>
  </si>
  <si>
    <t>BART ESP aerial strucutres R line south  (SA)</t>
  </si>
  <si>
    <t>15EJ-120</t>
  </si>
  <si>
    <t>A-line 34.5kv cable section replacement 19th/bayfair substation (AM)</t>
  </si>
  <si>
    <t>15IF-110</t>
  </si>
  <si>
    <t>Powell St. sta. modernization  (GA)</t>
  </si>
  <si>
    <t>n/a</t>
  </si>
  <si>
    <t>6M3175</t>
  </si>
  <si>
    <t>6M6035</t>
  </si>
  <si>
    <t>prep. of record drawings for BART’s Earthquake Safety Program (GA)</t>
  </si>
  <si>
    <t>93GB-111</t>
  </si>
  <si>
    <t>power dist.upgrade for APSE tester Hayward shop  (AM)</t>
  </si>
  <si>
    <t>04SF-110A</t>
  </si>
  <si>
    <t xml:space="preserve">East CCC (eBART) transfer platform &amp; guideway improvements (AP) </t>
  </si>
  <si>
    <t>BART's ESP station structure CLine Concord station   (GA)</t>
  </si>
  <si>
    <r>
      <t>replacement of A58 train control hut battery system    (IG)</t>
    </r>
    <r>
      <rPr>
        <i/>
        <sz val="11"/>
        <color indexed="10"/>
        <rFont val="Times New Roman"/>
        <family val="1"/>
      </rPr>
      <t xml:space="preserve"> emergency</t>
    </r>
  </si>
  <si>
    <t>R&amp;L Brosamer, Inc.</t>
  </si>
  <si>
    <t>Blocka Construction, Inc.</t>
  </si>
  <si>
    <t>West Bay Builders, Inc.</t>
  </si>
  <si>
    <t>Beci Electric, Inc.</t>
  </si>
  <si>
    <t>BKF Engineers</t>
  </si>
  <si>
    <t>JDI Electrical Services, Inc.</t>
  </si>
  <si>
    <t>F.E. Jordan/ABA Global Inc. JV</t>
  </si>
  <si>
    <t>6M3168</t>
  </si>
  <si>
    <r>
      <t xml:space="preserve">procure.of vehicle automatic train control environment (SA)  </t>
    </r>
    <r>
      <rPr>
        <i/>
        <sz val="11"/>
        <color indexed="10"/>
        <rFont val="Times New Roman"/>
        <family val="1"/>
      </rPr>
      <t>informal</t>
    </r>
  </si>
  <si>
    <t>47BS-149</t>
  </si>
  <si>
    <t>terrazzo floor repair in designated district stations  (RC)</t>
  </si>
  <si>
    <t>15SU-130</t>
  </si>
  <si>
    <t>aerial structures West Oakland pier-110 to transbay tube portal  (SA)</t>
  </si>
  <si>
    <t>15TE-130</t>
  </si>
  <si>
    <t>aerial structures fall protection-West Oakland, Phase 3   (SA)</t>
  </si>
  <si>
    <t>09DJ-130</t>
  </si>
  <si>
    <t>replacement of power supplies for cathodic protection sys.  (IG)</t>
  </si>
  <si>
    <t>15EL-130A</t>
  </si>
  <si>
    <t>installation of fiber optic cable for R Line emerg.trip sys.proj.  (RC)</t>
  </si>
  <si>
    <t>Quest</t>
  </si>
  <si>
    <t>All American Tile &amp; Terrazzo, Inc.</t>
  </si>
  <si>
    <t>Ashron Const. &amp; Restoration</t>
  </si>
  <si>
    <t>Dahl Beck Electric</t>
  </si>
  <si>
    <t>Phase 3 Communications, Inc.</t>
  </si>
  <si>
    <t>6M3158A</t>
  </si>
  <si>
    <t xml:space="preserve">procurement of fasteners  (LL)  </t>
  </si>
  <si>
    <t>91CW-226</t>
  </si>
  <si>
    <t>furnishing bicycle lockers w/electronic controlled locks (CA)</t>
  </si>
  <si>
    <t>79HK-140</t>
  </si>
  <si>
    <t xml:space="preserve">renovation security barrier @SF transition structure  (SG)  </t>
  </si>
  <si>
    <t>15PR-110</t>
  </si>
  <si>
    <t>BART ESP Lafayette station (LL)</t>
  </si>
  <si>
    <t>6M3178</t>
  </si>
  <si>
    <t>calibration &amp; repair of mechancial tools and measuring devices  (AM)</t>
  </si>
  <si>
    <t>15EL-150</t>
  </si>
  <si>
    <t>DC switchgear load measure/protect equip. @ gap breaker sta.  (GA)</t>
  </si>
  <si>
    <t>0000001317</t>
  </si>
  <si>
    <t>low speed bull gear  (RR)</t>
  </si>
  <si>
    <t>6M3181</t>
  </si>
  <si>
    <r>
      <t xml:space="preserve">emerg.replacement of 1000 vdc cables &amp; conduits  (IG)  </t>
    </r>
    <r>
      <rPr>
        <i/>
        <sz val="11"/>
        <color indexed="10"/>
        <rFont val="Times New Roman"/>
        <family val="1"/>
      </rPr>
      <t>emergency</t>
    </r>
  </si>
  <si>
    <t>ACF Components &amp; Fasteners Inc.</t>
  </si>
  <si>
    <t>eLock Technologies LLC</t>
  </si>
  <si>
    <t>DRS Marine Inc.</t>
  </si>
  <si>
    <t>LC General Engr. &amp; Const. Inc.</t>
  </si>
  <si>
    <t>On Site Calibration Services Inc.</t>
  </si>
  <si>
    <t>Penn Machine</t>
  </si>
  <si>
    <t>Shimmick Construction Co., Inc.</t>
  </si>
  <si>
    <t>brake lining (AN)</t>
  </si>
  <si>
    <t>Railroad Friction</t>
  </si>
  <si>
    <t>internet protocol cameras (EC)</t>
  </si>
  <si>
    <t>15PC-110</t>
  </si>
  <si>
    <t>BART ESP aerial structures-A Line South   (LL)</t>
  </si>
  <si>
    <t>6M8042</t>
  </si>
  <si>
    <t>community relations services for BART construction proj.  (AM)</t>
  </si>
  <si>
    <t>59EA-110</t>
  </si>
  <si>
    <t>San Francisco Bay Area Transit hub signage improvement (GL)</t>
  </si>
  <si>
    <t>0000001973</t>
  </si>
  <si>
    <t>on board communication unit  (PEM)</t>
  </si>
  <si>
    <t>15PE-110</t>
  </si>
  <si>
    <t>BART ESP aerial structures-R line north   (LL)</t>
  </si>
  <si>
    <t>15LN-110</t>
  </si>
  <si>
    <t>escalator/elevator remote monitoring system  (SA)</t>
  </si>
  <si>
    <t>15QJ-110</t>
  </si>
  <si>
    <t>reroof ODY main shop, transportation bldg &amp; S&amp;I pit  (AM)</t>
  </si>
  <si>
    <t>15TK-130</t>
  </si>
  <si>
    <t>Millbrae station parking structure sewer line repair (SA)</t>
  </si>
  <si>
    <t>15QG-110</t>
  </si>
  <si>
    <t>replace glass panels at Fruitvale and W. Oakland Stations (RC)</t>
  </si>
  <si>
    <t>15PN-120</t>
  </si>
  <si>
    <t>Transbay Tube systems retrofit     (GL)</t>
  </si>
  <si>
    <t>The Allen Group, LLC</t>
  </si>
  <si>
    <t>LC General Engr. &amp; Const., Inc.</t>
  </si>
  <si>
    <t>Alten Construction, Inc.</t>
  </si>
  <si>
    <t>Linc Lighting &amp; Electrical</t>
  </si>
  <si>
    <t>State Roofing Systems, Inc.</t>
  </si>
  <si>
    <t>Ortiz Construction</t>
  </si>
  <si>
    <t>ACR Glass and Doors</t>
  </si>
  <si>
    <t>Ironman Parts and Service</t>
  </si>
  <si>
    <t>Rodan Builders, Inc.</t>
  </si>
  <si>
    <t>15PP-110A</t>
  </si>
  <si>
    <t>BART ESP station structures-Cline   (LL)</t>
  </si>
  <si>
    <t>15PR-510</t>
  </si>
  <si>
    <t>cm svcs. ESP sta. structure C Line Lafayette sta.  (SA)</t>
  </si>
  <si>
    <t>Proven Management, Inc.</t>
  </si>
  <si>
    <t>Ghirardelli Associates</t>
  </si>
  <si>
    <t>WiFi Rail Inc.</t>
  </si>
  <si>
    <t>gasoline &amp; diesel fuel</t>
  </si>
  <si>
    <t>All points Petroleum</t>
  </si>
  <si>
    <t>47BS-157</t>
  </si>
  <si>
    <t>47BH-155A</t>
  </si>
  <si>
    <t>79HM-110</t>
  </si>
  <si>
    <t>15PU-110</t>
  </si>
  <si>
    <t>install. of Acces. Fare Gate/Location of AFC Equip.Rockridge  (GAL)</t>
  </si>
  <si>
    <t>fab &amp; install architecturally designed finishes for AFC punchlist  (AM)</t>
  </si>
  <si>
    <t>SFTS SB  (GA)</t>
  </si>
  <si>
    <t>ESP 34.5kv cable sys upgrade KMA,CRO,RAS     (RC)</t>
  </si>
  <si>
    <t>Procom Supply LLC</t>
  </si>
  <si>
    <t>Kennison's Metal Fabrication, Inc.</t>
  </si>
  <si>
    <t>Taber Construction</t>
  </si>
  <si>
    <t>Simmick Construction Co., Inc.</t>
  </si>
  <si>
    <t>15QK-110</t>
  </si>
  <si>
    <t>15PU-120</t>
  </si>
  <si>
    <t>02EE-130</t>
  </si>
  <si>
    <t>6M1043</t>
  </si>
  <si>
    <t>6M3173</t>
  </si>
  <si>
    <t>15QH-110</t>
  </si>
  <si>
    <t>6M4137</t>
  </si>
  <si>
    <t>6M3154</t>
  </si>
  <si>
    <t>6M3184</t>
  </si>
  <si>
    <t>02EE-120</t>
  </si>
  <si>
    <t>repaint outdoor substations &amp; gap breakers phase VI    (AM)</t>
  </si>
  <si>
    <t xml:space="preserve">34.5KV cable sys upgrade in transbay tube (MTW/KTE)   (SG) </t>
  </si>
  <si>
    <t>Warm Springs extension, tail track bldg. demolition  (SG)</t>
  </si>
  <si>
    <t>consulting srvcs for assistance in redistricting election districts  (AP)</t>
  </si>
  <si>
    <t>lease of walk-on mats &amp; scraper mats for BART shops  (HP)</t>
  </si>
  <si>
    <t>parking lot &amp; walkway upgrades at three stations  (GAL)</t>
  </si>
  <si>
    <t>rental of digital monochrome copy machines  (IG)</t>
  </si>
  <si>
    <t>reconditioning of transit veh.cadmium batteries (LL)</t>
  </si>
  <si>
    <t>calibration &amp; repair of elect test equip, gauges, measuring tools  (AM)</t>
  </si>
  <si>
    <t>Warm Springs ext.,design buid of line track, station &amp; systems   (SG)</t>
  </si>
  <si>
    <t>Jeffco Painting &amp; Coating, Inc.</t>
  </si>
  <si>
    <t>Polka Consulting</t>
  </si>
  <si>
    <t>Prudential Overall Supply</t>
  </si>
  <si>
    <t>Golden Bay Construction, Inc.</t>
  </si>
  <si>
    <t>Toshiba Business Solutions, Calif.</t>
  </si>
  <si>
    <t>Industrial Battery Services, Inc.</t>
  </si>
  <si>
    <t>SE Laboratories, Inc.</t>
  </si>
  <si>
    <t>Warm Springs Constructors</t>
  </si>
  <si>
    <t>0000003152</t>
  </si>
  <si>
    <t xml:space="preserve"> fiber cable  (WB)</t>
  </si>
  <si>
    <t>Hose &amp; Fitting</t>
  </si>
  <si>
    <t>79NK-110B</t>
  </si>
  <si>
    <t>replace of Lake Merritt Admin.bldg.main interupt power supply  (CA)</t>
  </si>
  <si>
    <t>15QK-120</t>
  </si>
  <si>
    <t>repaint outdoor substations &amp; gap breakers phase VII    (AM)</t>
  </si>
  <si>
    <t>PARC Services, Inc.</t>
  </si>
  <si>
    <t>Harris Electric</t>
  </si>
  <si>
    <t>6M4142</t>
  </si>
  <si>
    <t>carpet cleaning services  (IG)</t>
  </si>
  <si>
    <t>6M8059</t>
  </si>
  <si>
    <t>47BS-153</t>
  </si>
  <si>
    <t>installation of accessible fare gate @ Bayfair sta.   (GAL)</t>
  </si>
  <si>
    <t>15EK-210</t>
  </si>
  <si>
    <t>procurement of traction power substations phase 1   (CA)</t>
  </si>
  <si>
    <r>
      <t xml:space="preserve">emergency medical svcs @ BART    (GAL)  </t>
    </r>
    <r>
      <rPr>
        <i/>
        <sz val="11"/>
        <color indexed="10"/>
        <rFont val="Times New Roman"/>
        <family val="1"/>
      </rPr>
      <t>sole source</t>
    </r>
  </si>
  <si>
    <t>Crown Building Maintenance Co.</t>
  </si>
  <si>
    <t>Paramedics Plus, L.L.C.</t>
  </si>
  <si>
    <t>Powell Electrical Systems, Inc.</t>
  </si>
  <si>
    <t>Type</t>
  </si>
  <si>
    <t>escalator handrail (WB)</t>
  </si>
  <si>
    <t>Porta-Flex Mfg. Co.</t>
  </si>
  <si>
    <t>6M8049</t>
  </si>
  <si>
    <t>sustaining systems engineering services for BART projects   (SA)</t>
  </si>
  <si>
    <t>6M8055</t>
  </si>
  <si>
    <t>79HT-110</t>
  </si>
  <si>
    <t>Civic Center, 19th Street &amp; downtown Berkeley Sta.site hardening (SG)</t>
  </si>
  <si>
    <t>15TK-140</t>
  </si>
  <si>
    <t>S. SF Aux. substation 34.5kv/4.16KV transformer replacement   (SG)</t>
  </si>
  <si>
    <t>20CE-210A</t>
  </si>
  <si>
    <t>procurement of train control switch machines (IG)</t>
  </si>
  <si>
    <t>6M8048</t>
  </si>
  <si>
    <t>small business support for Warm Springs (RC)</t>
  </si>
  <si>
    <t>B &amp; C Transit, Inc.</t>
  </si>
  <si>
    <t>Accumen Building Enterprise. Inc.</t>
  </si>
  <si>
    <t>Cal Electro, Inc.</t>
  </si>
  <si>
    <t>Alstom Signaling, Inc.</t>
  </si>
  <si>
    <t>A Squared Ventures, Inc.</t>
  </si>
  <si>
    <t>6M2031</t>
  </si>
  <si>
    <t>public liability claims adjustment services (RC)</t>
  </si>
  <si>
    <t>6M6047</t>
  </si>
  <si>
    <t>general environmental &amp; planning services  (GAL)</t>
  </si>
  <si>
    <t>6M6048</t>
  </si>
  <si>
    <t>6M6049</t>
  </si>
  <si>
    <t>79HW-110</t>
  </si>
  <si>
    <t>Oakland portal hardening   (SG)</t>
  </si>
  <si>
    <t>15PB-110A</t>
  </si>
  <si>
    <t>ESP aerial structures - A-Line North  (CA)</t>
  </si>
  <si>
    <t>6M8056</t>
  </si>
  <si>
    <t>sustaining construction mgmt.services for BART projects   (AM)</t>
  </si>
  <si>
    <t>6M8057</t>
  </si>
  <si>
    <t>FT</t>
  </si>
  <si>
    <t>DHS</t>
  </si>
  <si>
    <t>FW</t>
  </si>
  <si>
    <t>John Glen Adjusters &amp; Admin. Inc.</t>
  </si>
  <si>
    <t>Nelson/Nygaard Consulting, Inc.</t>
  </si>
  <si>
    <t>Arup North America, LTD.</t>
  </si>
  <si>
    <t>Aecom Technical Services, Inc.</t>
  </si>
  <si>
    <t>Taber Construction Inc.</t>
  </si>
  <si>
    <t>Atkinson Contractors, LLP</t>
  </si>
  <si>
    <t>Seattle International Engineering, Inc.</t>
  </si>
  <si>
    <t>Ghirardelli Associates, Inc.</t>
  </si>
  <si>
    <t>0000003595</t>
  </si>
  <si>
    <t>A/B/C1 hydraulic hose kit  (WB)</t>
  </si>
  <si>
    <t>0000004915</t>
  </si>
  <si>
    <t>cushion &amp; cover assemblies (RR)</t>
  </si>
  <si>
    <t>Sedia Inc.</t>
  </si>
  <si>
    <t>0000004619</t>
  </si>
  <si>
    <t>0000005809</t>
  </si>
  <si>
    <t>train operator uniforms (EC)</t>
  </si>
  <si>
    <t>Banner Uniform Center</t>
  </si>
  <si>
    <t>station agent foreworker uniform  (EC)</t>
  </si>
  <si>
    <t>Galls, LLC</t>
  </si>
  <si>
    <t>6M8043</t>
  </si>
  <si>
    <t>general engineering services for BART projects.  (SA)</t>
  </si>
  <si>
    <t>6M8045</t>
  </si>
  <si>
    <t>6M8046</t>
  </si>
  <si>
    <t>Anil Verma Associates</t>
  </si>
  <si>
    <t>PGH Wong Engineering, Inc.</t>
  </si>
  <si>
    <t>Kal Krishnan Consulting Services, Inc.</t>
  </si>
  <si>
    <t>6M8047</t>
  </si>
  <si>
    <t>sustaining transit architectural svcs for BART projects (GL)</t>
  </si>
  <si>
    <t>FMG Architects</t>
  </si>
  <si>
    <t>49GG-210</t>
  </si>
  <si>
    <t>proc.of VATC refurbished printed circuit boards/modules  (CA)</t>
  </si>
  <si>
    <t>09AU-110</t>
  </si>
  <si>
    <t>Transbay Tube internal retrofit   (GL)</t>
  </si>
  <si>
    <t>79HS-110</t>
  </si>
  <si>
    <t>Oakland Wye &amp; Berkeley Hills tunnel intrusion detect.sys.  (GL)</t>
  </si>
  <si>
    <t>15TH-110</t>
  </si>
  <si>
    <t>PH station water intrusion repair  (SG)</t>
  </si>
  <si>
    <t>15IK-110</t>
  </si>
  <si>
    <t>replacement of motorized sta.security access grilles  (SG)</t>
  </si>
  <si>
    <t>02EE-210</t>
  </si>
  <si>
    <r>
      <t xml:space="preserve">above grnd trunk radio equip Warm Springs sta.  (SA)  </t>
    </r>
    <r>
      <rPr>
        <i/>
        <sz val="11"/>
        <color indexed="10"/>
        <rFont val="Times New Roman"/>
        <family val="1"/>
      </rPr>
      <t>sole source</t>
    </r>
  </si>
  <si>
    <t>15QH-120</t>
  </si>
  <si>
    <t>site improvements at various stations   (SG)</t>
  </si>
  <si>
    <t>6M8052</t>
  </si>
  <si>
    <t>construction mgmt.services for BART projects  (RC)</t>
  </si>
  <si>
    <t>40FA-110</t>
  </si>
  <si>
    <t>procurement of transit vehicles  (IG)</t>
  </si>
  <si>
    <t xml:space="preserve"> </t>
  </si>
  <si>
    <t>LeeMah Electronics</t>
  </si>
  <si>
    <t>California Engineering Contractors</t>
  </si>
  <si>
    <t>Dailey &amp; Wells Communications, Inc.</t>
  </si>
  <si>
    <t>The Allen Group, LLC/Vali Cooper</t>
  </si>
  <si>
    <t>Bombardier Transit Corporation</t>
  </si>
  <si>
    <t>15NY-120</t>
  </si>
  <si>
    <t>El Cerrito Plaza sta. sidewalk &amp; wayfinding improvements (AM)</t>
  </si>
  <si>
    <t>17AG-130</t>
  </si>
  <si>
    <t>refurbish breakrooms @ various BART stations  (LL)</t>
  </si>
  <si>
    <t>6M8051</t>
  </si>
  <si>
    <t>04SF-120</t>
  </si>
  <si>
    <t>const. E Contra Costa Ext. Proj. Parking Lot &amp; Maint. Fac. (AP)</t>
  </si>
  <si>
    <t>DAR Construction</t>
  </si>
  <si>
    <t>Golden Bay Construction Inc.</t>
  </si>
  <si>
    <t>UCM-A Joint Venture</t>
  </si>
  <si>
    <t>Lathrop Construction Associates, Inc.</t>
  </si>
  <si>
    <t>6M8053</t>
  </si>
  <si>
    <t>Jacobs Project Management Co.</t>
  </si>
  <si>
    <t>flat bed utility vehicle (DM)</t>
  </si>
  <si>
    <t>Golden Gate Truck Center</t>
  </si>
  <si>
    <t>11TJ-130</t>
  </si>
  <si>
    <t>HVAC update @ Daly city Yard Transp. Bldg.  (AM)</t>
  </si>
  <si>
    <t>79LR-420</t>
  </si>
  <si>
    <t>Chamizo Commercial Services, Inc.</t>
  </si>
  <si>
    <t>15IJ-110</t>
  </si>
  <si>
    <t>fire alarm renovation phase 1, M-Line  (LL)</t>
  </si>
  <si>
    <t>flange, gear unit coupling  (RR)</t>
  </si>
  <si>
    <t>20LZ-110</t>
  </si>
  <si>
    <t>train control room battery replacements (SA)</t>
  </si>
  <si>
    <t>15QJ-120</t>
  </si>
  <si>
    <t>reroof CHB Hayward Yard control center upper roof (SG)</t>
  </si>
  <si>
    <t>Bombardier Transportation</t>
  </si>
  <si>
    <t>American Power Systems, LLC</t>
  </si>
  <si>
    <t>Stronger Building Services</t>
  </si>
  <si>
    <t>high speed gear assembly kit (RC)</t>
  </si>
  <si>
    <t>Motion Industries</t>
  </si>
  <si>
    <t>6M2037</t>
  </si>
  <si>
    <t>insurance brokerage services  (AM)</t>
  </si>
  <si>
    <t>AON Risk Insurance Services West, Inc.</t>
  </si>
  <si>
    <t>6M2034</t>
  </si>
  <si>
    <t>underwriting svcs for restructure of sales tax rev debt     (RC)</t>
  </si>
  <si>
    <t>6M2035</t>
  </si>
  <si>
    <t>financial advisory svcs for underwriting svcs for restructure  (RC)</t>
  </si>
  <si>
    <t>RBC Capital Markets, LLC</t>
  </si>
  <si>
    <t>Sperry Capital Inc.</t>
  </si>
  <si>
    <t>powered stand-on riding auto scrubber (GD)</t>
  </si>
  <si>
    <t>6M4191</t>
  </si>
  <si>
    <t>regular temporary help services (IG)</t>
  </si>
  <si>
    <t>6M4197</t>
  </si>
  <si>
    <t>79LR-110</t>
  </si>
  <si>
    <t>installation of radio distributed amp syst.in BART underground (SA)</t>
  </si>
  <si>
    <t>JC Paper</t>
  </si>
  <si>
    <t>Wollborg/Michelson Personnel Service, Inc.</t>
  </si>
  <si>
    <t>SearchPros Staffing, LLC</t>
  </si>
  <si>
    <t>6M4209</t>
  </si>
  <si>
    <t>real property appraisal services for BART projects  (GAL)</t>
  </si>
  <si>
    <t>6M4208</t>
  </si>
  <si>
    <t>Bender Rosenthal, Inc.</t>
  </si>
  <si>
    <t>Associated Right of Way Services, Inc.</t>
  </si>
  <si>
    <t>rebanding harris/erricsson fixed mobile radio equip. (SA)</t>
  </si>
  <si>
    <t>15QJ-130</t>
  </si>
  <si>
    <t>09DJ-003</t>
  </si>
  <si>
    <t>15EL-170</t>
  </si>
  <si>
    <t>15EM-130</t>
  </si>
  <si>
    <t>6M4182</t>
  </si>
  <si>
    <t>8752 / 8753</t>
  </si>
  <si>
    <t>15PJ-110B</t>
  </si>
  <si>
    <t>11KC-110</t>
  </si>
  <si>
    <r>
      <t xml:space="preserve">reroof Colma station ancilliary bldg.  (SA)  </t>
    </r>
    <r>
      <rPr>
        <i/>
        <sz val="11"/>
        <color indexed="10"/>
        <rFont val="Times New Roman"/>
        <family val="1"/>
      </rPr>
      <t>emergency</t>
    </r>
  </si>
  <si>
    <r>
      <t>replacement of cathodic protection sys  (SA)</t>
    </r>
    <r>
      <rPr>
        <i/>
        <sz val="11"/>
        <color indexed="10"/>
        <rFont val="Times New Roman"/>
        <family val="1"/>
      </rPr>
      <t xml:space="preserve"> emergency</t>
    </r>
  </si>
  <si>
    <t>police pursuit vehicle  (DM)</t>
  </si>
  <si>
    <t>armored truck  (WB)</t>
  </si>
  <si>
    <t>fiber optic cable installations at A-Line, M-Line &amp; OCY  (SG)</t>
  </si>
  <si>
    <t>contact rail coverboard reinforcements (SA)</t>
  </si>
  <si>
    <t>floor panels  (RC)</t>
  </si>
  <si>
    <t>on board communication units (RR)</t>
  </si>
  <si>
    <t>lift truck   (DM)</t>
  </si>
  <si>
    <t>real property appraisal services  (GAL)</t>
  </si>
  <si>
    <t>bearing, traction motor (RR)</t>
  </si>
  <si>
    <t>gear bull, low speed  (RR)</t>
  </si>
  <si>
    <t>ESP four station structures - A Line    (SG)</t>
  </si>
  <si>
    <t>24th &amp; Mission st. station SW plaza improvements (GL)</t>
  </si>
  <si>
    <t>Wondries Fleet Group</t>
  </si>
  <si>
    <t>Milwaukee Composites</t>
  </si>
  <si>
    <t>Pacific Material Handling</t>
  </si>
  <si>
    <t>Columbia Gear Corporation</t>
  </si>
  <si>
    <t>6M4189</t>
  </si>
  <si>
    <t>safety certified temporary help services (IG)</t>
  </si>
  <si>
    <t>6M3223</t>
  </si>
  <si>
    <t>vehicle engineering consultant services  (IG)</t>
  </si>
  <si>
    <t>6M3224</t>
  </si>
  <si>
    <t>CH2M Hill, Inc.</t>
  </si>
  <si>
    <t>LTK Consulting Services, Inc.</t>
  </si>
  <si>
    <t>Pioneer Contractors, Inc.</t>
  </si>
  <si>
    <t>Manson Construction Co.</t>
  </si>
  <si>
    <t>Rosendin Electric, Inc.</t>
  </si>
  <si>
    <t>Smith &amp; Associates, Inc.</t>
  </si>
  <si>
    <t>Applied Industrial</t>
  </si>
  <si>
    <t>6M7152</t>
  </si>
  <si>
    <t>legislative advocacy program  (AM)</t>
  </si>
  <si>
    <t>6M7153</t>
  </si>
  <si>
    <t>Schotts &amp; Lites Advocates</t>
  </si>
  <si>
    <t>CJ Lakes, LLC</t>
  </si>
  <si>
    <t>15PU-130</t>
  </si>
  <si>
    <t>K-Line 34.5KV cable section replacement KTE/KWS  (SG)</t>
  </si>
  <si>
    <t>15II-110</t>
  </si>
  <si>
    <t>station and tunnel emergency lighting  (CA)</t>
  </si>
  <si>
    <t>15QH-140</t>
  </si>
  <si>
    <t>site improvements @ various stations, phase III  (AM)</t>
  </si>
  <si>
    <t>79HV-110A</t>
  </si>
  <si>
    <t>Lake Merritt station CCTV   (GAL)</t>
  </si>
  <si>
    <t>15QH-130</t>
  </si>
  <si>
    <t>site improvements @ various stations, phase II  (SA)</t>
  </si>
  <si>
    <t>20HE-120</t>
  </si>
  <si>
    <t>HVAC upgrades for Train Control Rooms various locations  (SG)</t>
  </si>
  <si>
    <t>American Asphalt Repair and Resurfacing</t>
  </si>
  <si>
    <t>G4S Technology, LLC</t>
  </si>
  <si>
    <t>LC General Engineering &amp; Construction, Inc.</t>
  </si>
  <si>
    <t>American Air Cond. Plumbing &amp; Heating Co.</t>
  </si>
  <si>
    <t>15NX-110</t>
  </si>
  <si>
    <t>Ashby &amp; N. Berkeley sta sidewalk/wayfinding improvements  (GAL)</t>
  </si>
  <si>
    <t>15QJ-140</t>
  </si>
  <si>
    <t>reroof Dublin/Pleasanton station supervisor's bldg.  (RC)</t>
  </si>
  <si>
    <t>cushion &amp; cover assembly (RR)</t>
  </si>
  <si>
    <t>pinion gear, high speed (RR)</t>
  </si>
  <si>
    <t xml:space="preserve"> 79HP-120</t>
  </si>
  <si>
    <t>reg. anti-terrorism/integrated law enforcement sys.  (GL)</t>
  </si>
  <si>
    <t>TriTech Software System</t>
  </si>
  <si>
    <t>6M4186</t>
  </si>
  <si>
    <t>real property comprehensive acquisition &amp; relocation services  (GL)</t>
  </si>
  <si>
    <t>15EK-110</t>
  </si>
  <si>
    <t>traction power substation replacement ACO/KOW  (CA)</t>
  </si>
  <si>
    <t>6M4187</t>
  </si>
  <si>
    <t>6M6063</t>
  </si>
  <si>
    <t>management svcs to operate BART's bike facilities  (CA)</t>
  </si>
  <si>
    <t>6M5059</t>
  </si>
  <si>
    <t>recovery sales tax revenue collection svcs.  (IG)</t>
  </si>
  <si>
    <t>01VM-110A</t>
  </si>
  <si>
    <t>Union City intermodal sta-phase 2 BART sta improvements  (SG)</t>
  </si>
  <si>
    <t>6M3235</t>
  </si>
  <si>
    <t>reconditioning transit vehicle wheels  (SG)</t>
  </si>
  <si>
    <t>04SF-150</t>
  </si>
  <si>
    <t>procurement of running rail, crossties, resilient ties  (CA)</t>
  </si>
  <si>
    <t>Interwest Consulting Group, Inc.</t>
  </si>
  <si>
    <t>Alameda Bicycle</t>
  </si>
  <si>
    <t>Muniservices, LLC</t>
  </si>
  <si>
    <t>Penn Machine Company, LLC</t>
  </si>
  <si>
    <t>L.B. Foster Company</t>
  </si>
  <si>
    <t>6M4280</t>
  </si>
  <si>
    <t>utilization review &amp; bill review services for workers comp  (IG)</t>
  </si>
  <si>
    <t>6M4257</t>
  </si>
  <si>
    <t>workers comp third party admin services   (IG)</t>
  </si>
  <si>
    <t>6M3240</t>
  </si>
  <si>
    <r>
      <t>Embar-Civic Ctr standby emerg med/life suprt svcs (GAL)</t>
    </r>
    <r>
      <rPr>
        <i/>
        <sz val="11"/>
        <color indexed="10"/>
        <rFont val="Times New Roman"/>
        <family val="1"/>
      </rPr>
      <t xml:space="preserve"> sponsor selection</t>
    </r>
  </si>
  <si>
    <t>Genex Services, Inc.</t>
  </si>
  <si>
    <t>Athens Administrators</t>
  </si>
  <si>
    <t>King-American Ambulance Company</t>
  </si>
  <si>
    <t>encoder assembly (RR)</t>
  </si>
  <si>
    <t>vehicle, yard, double-ended (RC)</t>
  </si>
  <si>
    <t>Dynapar Company</t>
  </si>
  <si>
    <t>Toyota Material Handling</t>
  </si>
  <si>
    <t>6M4291</t>
  </si>
  <si>
    <t>6M3230</t>
  </si>
  <si>
    <t>plaza cleaning srvcs BART sta @ East Bay north &amp; south locations (GAL)</t>
  </si>
  <si>
    <t>6M3231</t>
  </si>
  <si>
    <t>plaza cleaning srvcs BART sta @ West Bay locations   (GAL)</t>
  </si>
  <si>
    <t>46BA-110</t>
  </si>
  <si>
    <t>procurement of destination sign units  (GL)</t>
  </si>
  <si>
    <t>6M6065</t>
  </si>
  <si>
    <t>pest &amp; bee control services Districtwide  (RC)</t>
  </si>
  <si>
    <t xml:space="preserve">N </t>
  </si>
  <si>
    <r>
      <t xml:space="preserve">real property comp acquisit and relocation srvcs    (GL)  </t>
    </r>
    <r>
      <rPr>
        <i/>
        <sz val="11"/>
        <color indexed="10"/>
        <rFont val="Times New Roman"/>
        <family val="1"/>
      </rPr>
      <t>third agreement</t>
    </r>
  </si>
  <si>
    <t>Paragon Partners LTD</t>
  </si>
  <si>
    <t>WEBCO Sweeping LLC</t>
  </si>
  <si>
    <t>IMPEC Group, Inc.</t>
  </si>
  <si>
    <t>Daktronics, Inc.</t>
  </si>
  <si>
    <t>Omega Termite &amp; Pest Control Inc.</t>
  </si>
  <si>
    <t>8905/10632</t>
  </si>
  <si>
    <t>bag liners with BA logo (EC)</t>
  </si>
  <si>
    <t>Interior Designs by Ricci Inc.</t>
  </si>
  <si>
    <t>8927/10951</t>
  </si>
  <si>
    <t>cables, power  (RC)</t>
  </si>
  <si>
    <t>Okonite Company</t>
  </si>
  <si>
    <t>motor condenser fan (DM)</t>
  </si>
  <si>
    <t>6M4281</t>
  </si>
  <si>
    <t>medical cost management services  (AM)</t>
  </si>
  <si>
    <t>Professional Dynamic, Inc.</t>
  </si>
  <si>
    <t>03QD-120</t>
  </si>
  <si>
    <t>Concord maintenance shop lighting improvements (GLT)</t>
  </si>
  <si>
    <t>11335/11403</t>
  </si>
  <si>
    <t>lining, brake, bonded assembly  (DM)</t>
  </si>
  <si>
    <t>dump truc k with over the cab loader (DM)</t>
  </si>
  <si>
    <t>07EA-110</t>
  </si>
  <si>
    <t>19th street station entrance enclosure  (SG)</t>
  </si>
  <si>
    <t>79HA-110</t>
  </si>
  <si>
    <t>Coliseum station security fence  (AM)</t>
  </si>
  <si>
    <t>6M4284</t>
  </si>
  <si>
    <t>small business bonding assistance program services  (SA)</t>
  </si>
  <si>
    <t>15IK-120</t>
  </si>
  <si>
    <t>replacement of motorized station security access grilles phase 2   (CA)</t>
  </si>
  <si>
    <t>6M4269A</t>
  </si>
  <si>
    <t>on-call moving services at various District locations  (AM)</t>
  </si>
  <si>
    <t>15SV-110</t>
  </si>
  <si>
    <t>site restoration @ various locations    (RC)</t>
  </si>
  <si>
    <t>15EI-170</t>
  </si>
  <si>
    <t>power transformer replacement &amp; installation for SBS/SPS Aux subs  (IG)</t>
  </si>
  <si>
    <t>15TK-150</t>
  </si>
  <si>
    <t>Coliseum station agent's booth bullet resistant glazing &amp; dutch door (AM)</t>
  </si>
  <si>
    <t>ABM Electrical &amp; Lighting Solutions, Inc.</t>
  </si>
  <si>
    <t>Railroad Friction Products Corp.</t>
  </si>
  <si>
    <t>Blocka Construction</t>
  </si>
  <si>
    <t>Crusader Fence</t>
  </si>
  <si>
    <t>Merriwether &amp; Williams Insurance Srvcs</t>
  </si>
  <si>
    <t>Nor-Cal Moving Services</t>
  </si>
  <si>
    <t>Cal Restoration On-Call Inc./Avalon Const.</t>
  </si>
  <si>
    <t>Bullet Guard Corporation</t>
  </si>
  <si>
    <t>6M4282</t>
  </si>
  <si>
    <t>investigation svcs for District's workers comp program  (GAL)</t>
  </si>
  <si>
    <t>6M4357</t>
  </si>
  <si>
    <t>on-call economic &amp; property development consultant srvcs   (1of 4) (CA)</t>
  </si>
  <si>
    <t>6M4358</t>
  </si>
  <si>
    <t>on-call economic &amp; property development consultant srvcs   (2of 4) (CA)</t>
  </si>
  <si>
    <t>Frasco, Inc.</t>
  </si>
  <si>
    <t xml:space="preserve">Keyser Marston Associates Inc. </t>
  </si>
  <si>
    <t>Bard Consulting LLC</t>
  </si>
  <si>
    <t>15IF-120</t>
  </si>
  <si>
    <t>Powell st station water intrusion repair  (SA)</t>
  </si>
  <si>
    <t>15LN-210</t>
  </si>
  <si>
    <t>controller and power saver O&amp;K escalators  ((AM)</t>
  </si>
  <si>
    <t>15QL-120</t>
  </si>
  <si>
    <t>maintenance yards surface improvement - ORY (GAL)</t>
  </si>
  <si>
    <t>04SF-140</t>
  </si>
  <si>
    <t>procurement of eBART vehicles  (GL)</t>
  </si>
  <si>
    <t>15EI-160</t>
  </si>
  <si>
    <t>various substation transformers upgrade &amp; replacement project (SA)</t>
  </si>
  <si>
    <t>15SV-120</t>
  </si>
  <si>
    <t>BART ESP seismic retrofit misc. structures (RC)</t>
  </si>
  <si>
    <t>Shared Systems Technology, Inc.</t>
  </si>
  <si>
    <t>3P Motor Controls, LLC</t>
  </si>
  <si>
    <t>ALB, Inc.</t>
  </si>
  <si>
    <t>Stadler Bussnang AG</t>
  </si>
  <si>
    <t>Ashron Construction and Restoration, Inc.</t>
  </si>
  <si>
    <t>04SF-130</t>
  </si>
  <si>
    <t>const. east CC BART ext. project trackwork, systm &amp; facil finishes  (SG)</t>
  </si>
  <si>
    <t>6M4283A</t>
  </si>
  <si>
    <t>on-call economic &amp; property development consultant srvcs   (3of 4) (CA)</t>
  </si>
  <si>
    <t>15QL-110</t>
  </si>
  <si>
    <t>maintenance yards surface improvement - OHY  (GAL)</t>
  </si>
  <si>
    <t>79HK-150</t>
  </si>
  <si>
    <t>renovation of security barrier at SFTS  (CA)</t>
  </si>
  <si>
    <t>15TF-130A</t>
  </si>
  <si>
    <t>wayside fence refurbishment, R-Line   (SA)</t>
  </si>
  <si>
    <t>Stacy &amp; Witbeck/Amoroso/MRS, a JV</t>
  </si>
  <si>
    <t>Economic &amp; Planning Systems, Inc.</t>
  </si>
  <si>
    <t>Bay Cities Paving and Grading, Inc.</t>
  </si>
  <si>
    <t>Kenwood Fence Company, Inc.</t>
  </si>
  <si>
    <t>cushion &amp; cover assemblies  (RR)</t>
  </si>
  <si>
    <t>shoe, current collector  (RR)</t>
  </si>
  <si>
    <t>Sedia Incorporated</t>
  </si>
  <si>
    <t>Wabtec Passenger Transit</t>
  </si>
  <si>
    <t>6M2040</t>
  </si>
  <si>
    <t>financial advisory svcs general obligation bonds series c   (SA)</t>
  </si>
  <si>
    <t>First Southwest Company</t>
  </si>
  <si>
    <t>6M2042</t>
  </si>
  <si>
    <t>underwriting svcs for issuance of general obligation bonds  (SA)</t>
  </si>
  <si>
    <t>JP Morgan Securities LLC</t>
  </si>
  <si>
    <t>6M8067</t>
  </si>
  <si>
    <t>6M8080</t>
  </si>
  <si>
    <t xml:space="preserve">on-call general engineering srvs - BART projects  (IG) (1 of 6) </t>
  </si>
  <si>
    <t xml:space="preserve">on-call general engineering srvs - BART projects  (IG) (2 of 6) </t>
  </si>
  <si>
    <t>6M8070</t>
  </si>
  <si>
    <t>15QG-120</t>
  </si>
  <si>
    <t>replace glass panels at Hayward station platform (RC)</t>
  </si>
  <si>
    <t>6M8068</t>
  </si>
  <si>
    <t>6M8069</t>
  </si>
  <si>
    <t>6M8081</t>
  </si>
  <si>
    <t>6M4311</t>
  </si>
  <si>
    <t>software application development services  (AP)</t>
  </si>
  <si>
    <t>6M3250</t>
  </si>
  <si>
    <t>6M3265</t>
  </si>
  <si>
    <t>59CT-110A</t>
  </si>
  <si>
    <t>wayfinding improvements phase II   (SG)</t>
  </si>
  <si>
    <t>01RQ-140</t>
  </si>
  <si>
    <t>6M7220</t>
  </si>
  <si>
    <t>6M8073</t>
  </si>
  <si>
    <t>sustaining environmental services  (GAL) (1 of 2)</t>
  </si>
  <si>
    <t>79HZ-110</t>
  </si>
  <si>
    <t>MacArthur station site hardening (SG)</t>
  </si>
  <si>
    <t xml:space="preserve">on-call general engineering srvs - BART projects  (IG) (4 of 6) </t>
  </si>
  <si>
    <t xml:space="preserve">on-call general engineering srvs - BART projects  (IG) (5 of 6) </t>
  </si>
  <si>
    <t xml:space="preserve">on-call general engineering srvs - BART projects  (IG) (6 of 6) </t>
  </si>
  <si>
    <t xml:space="preserve">on-call general engineering srvs - BART projects  (IG) (3 of 6) </t>
  </si>
  <si>
    <t>graffiti removal systemwide east bay locations (AM) (1 of 2)</t>
  </si>
  <si>
    <t>graffiti removal systemwide west bay locations (AM) (2 of 2)</t>
  </si>
  <si>
    <t>Hayward maintenance complex project building 4 dem  (GAL)</t>
  </si>
  <si>
    <t>emerg restoration work comm fiber optic &amp; wireless network  (GL)</t>
  </si>
  <si>
    <t>STV Incorporated dba STV VBN</t>
  </si>
  <si>
    <t>ACR Glazing Contract dba ACR Glass &amp; Door</t>
  </si>
  <si>
    <t>Transit Modernization Partnership, a JV</t>
  </si>
  <si>
    <t>B&amp;C-URS Joint Venture</t>
  </si>
  <si>
    <t>Acument/Parsons Joint Venture</t>
  </si>
  <si>
    <t>TechTu Business Solutions, Inc.</t>
  </si>
  <si>
    <t>IMPEC Group</t>
  </si>
  <si>
    <t>Dominguez and Sons Trucking, Inc.</t>
  </si>
  <si>
    <t>Garcia and Associates (GANDA)</t>
  </si>
  <si>
    <t>91CY-110</t>
  </si>
  <si>
    <t>Civic Center bicycle facility  (CA)</t>
  </si>
  <si>
    <t>17AK-110</t>
  </si>
  <si>
    <t>refurbish TO facilities at Hayward, Richmond &amp; Concord yards  (LBL)</t>
  </si>
  <si>
    <t>01RQ-130</t>
  </si>
  <si>
    <t>const of Hayward maint complex Sandoval way access rd. (SG)</t>
  </si>
  <si>
    <t>6M8085</t>
  </si>
  <si>
    <t>sustaining environmental services  (GAL)  (2 of 2)</t>
  </si>
  <si>
    <t>09EK-140</t>
  </si>
  <si>
    <t>OTS security fence (SA)</t>
  </si>
  <si>
    <t>Electronic Data Magnetics</t>
  </si>
  <si>
    <t>Alta Engineering Group, Inc.</t>
  </si>
  <si>
    <t>Sustainable Group Inc.</t>
  </si>
  <si>
    <t>H.T. Harvey &amp; Associates</t>
  </si>
  <si>
    <t>Golden Bay Fence Plus Iron Works, Inc.</t>
  </si>
  <si>
    <t>magnetic stripe plastic  (DM)</t>
  </si>
  <si>
    <t>6M4367</t>
  </si>
  <si>
    <t xml:space="preserve">conduct a classification and compensation study for non reps  (IG) </t>
  </si>
  <si>
    <t>17AG-140</t>
  </si>
  <si>
    <t>refurbish break rooms (AM)</t>
  </si>
  <si>
    <t>15QJ-150</t>
  </si>
  <si>
    <t>reroof Fremont sta entrance canopies  (AM)</t>
  </si>
  <si>
    <t>15NU-130</t>
  </si>
  <si>
    <t>station access, path &amp; wayfinding improvements San Bruno  (GAL)</t>
  </si>
  <si>
    <t>15QJ-160</t>
  </si>
  <si>
    <t>reroof Fruitvale sta TC facilities / BayFair sta entrance canopy    (RC)</t>
  </si>
  <si>
    <t>79HY-110</t>
  </si>
  <si>
    <t>San Francisco International Airport station  (SFIA) CCTV  (CA)</t>
  </si>
  <si>
    <t>15QG-140</t>
  </si>
  <si>
    <t>replace glass panels @ Daly City station platform  (AM)</t>
  </si>
  <si>
    <t>8939A</t>
  </si>
  <si>
    <t>transit rail car switcher D&amp;E cars (RR)</t>
  </si>
  <si>
    <t xml:space="preserve">Hay Group, Inc. </t>
  </si>
  <si>
    <t>Barrera's Builders</t>
  </si>
  <si>
    <t>Andy's Roofing Co., Inc.</t>
  </si>
  <si>
    <t>Frisco Pro Building Services, Inc.</t>
  </si>
  <si>
    <t>Shuttlewagon, Inc.</t>
  </si>
  <si>
    <t>15EK-120</t>
  </si>
  <si>
    <t>tranction power substation replacement - ASL/KTE install   (LBL)</t>
  </si>
  <si>
    <t>15QG-130</t>
  </si>
  <si>
    <t>replace glass panels @ Coliseum, San Leandro, Bay Fair, S. Hayward   (AM)</t>
  </si>
  <si>
    <t>05LD-110</t>
  </si>
  <si>
    <t>Richmond intermodal improvement project    (SG)</t>
  </si>
  <si>
    <t>Aldridge Electric, Inc.</t>
  </si>
  <si>
    <t>Home Tech Remodeling Inc.</t>
  </si>
  <si>
    <t>01RQ-120</t>
  </si>
  <si>
    <t>constr. Hayward maint. complex proj. site, track &amp; systm. (SG)</t>
  </si>
  <si>
    <t>15SV-130</t>
  </si>
  <si>
    <t>BART ESP seismic retrofit &amp; repairs at various locations (SA)</t>
  </si>
  <si>
    <t>02EE-140</t>
  </si>
  <si>
    <t>Warm Springs extension, Wetland Mitigation Site  (SG)</t>
  </si>
  <si>
    <t>47CJ-110</t>
  </si>
  <si>
    <r>
      <t xml:space="preserve">procure/install of upgraded components for AFC equip  (GAB) </t>
    </r>
    <r>
      <rPr>
        <i/>
        <sz val="11"/>
        <color rgb="FFFF0000"/>
        <rFont val="Times New Roman"/>
        <family val="1"/>
      </rPr>
      <t xml:space="preserve">sole source </t>
    </r>
  </si>
  <si>
    <t>F</t>
  </si>
  <si>
    <t>15TK-160</t>
  </si>
  <si>
    <t>motorized rolling gate, sec trunstile &amp; remove OKS fence man door (SG)</t>
  </si>
  <si>
    <t>Valentine Corporation</t>
  </si>
  <si>
    <t>Siteworks Construction, Inc.</t>
  </si>
  <si>
    <t>Cubic Transporatation Systems, Inc.</t>
  </si>
  <si>
    <t>Golden Bay Fence Plus Iron Works Inc.</t>
  </si>
  <si>
    <t>8945/15019</t>
  </si>
  <si>
    <t>modular buildings (RR)</t>
  </si>
  <si>
    <t>Modular Space Corp.</t>
  </si>
  <si>
    <t>8944 /15264</t>
  </si>
  <si>
    <t>quill, bull gear, wr-400-1  (RR)</t>
  </si>
  <si>
    <t>Qual-Tran Products</t>
  </si>
  <si>
    <t>6M3258</t>
  </si>
  <si>
    <t>systemwide parking lot sweeping services (GL)</t>
  </si>
  <si>
    <t>79HM-120</t>
  </si>
  <si>
    <t>SF transition structure-marine barrier (SFTS MB)  (GL)</t>
  </si>
  <si>
    <t>15EL-171</t>
  </si>
  <si>
    <t>fiber optic installation on the M-Line, K-Line, R10 &amp; C10  (SA)</t>
  </si>
  <si>
    <t>15NL-120</t>
  </si>
  <si>
    <t>elevator flooring replacement  (GAB)</t>
  </si>
  <si>
    <t>6M5078</t>
  </si>
  <si>
    <t>conduct disparity study in support of District's DBE program (IG)</t>
  </si>
  <si>
    <t>15PJ-140</t>
  </si>
  <si>
    <t>ESP Bay Fair station &amp; Ashland Ave. underpass  (SG)</t>
  </si>
  <si>
    <t>15PE-120</t>
  </si>
  <si>
    <t>R line P-377 to P-380 structure upgrade</t>
  </si>
  <si>
    <t>15QH-170</t>
  </si>
  <si>
    <t>site impvement at San Leandro station  (AM)</t>
  </si>
  <si>
    <t>Manson Construction, Inc.</t>
  </si>
  <si>
    <t>Miller3 Consulting, Inc.</t>
  </si>
  <si>
    <t>ProVen Management, Inc.</t>
  </si>
  <si>
    <t>Zovich &amp; Sons Inc.</t>
  </si>
  <si>
    <t>15EK-125</t>
  </si>
  <si>
    <t>traction power substation replacement RRY installation (SA)</t>
  </si>
  <si>
    <t>8961/16343</t>
  </si>
  <si>
    <t>sump pump  (EC)</t>
  </si>
  <si>
    <t>8951 / 16500</t>
  </si>
  <si>
    <t>ribbon rail train system  (RC)</t>
  </si>
  <si>
    <t>8968 / 16521</t>
  </si>
  <si>
    <t>hi rail swing crane 360 (RC)</t>
  </si>
  <si>
    <t>8950/15683</t>
  </si>
  <si>
    <t>machine, tamping, multi-function  (RC)</t>
  </si>
  <si>
    <t>8953/16185</t>
  </si>
  <si>
    <t>traction power cable (RR)</t>
  </si>
  <si>
    <t>Plasser American Corp.</t>
  </si>
  <si>
    <t>Draka Cableteq, USA</t>
  </si>
  <si>
    <t>Yeomans Chicago Corporation</t>
  </si>
  <si>
    <t>Modern Track Machinery</t>
  </si>
  <si>
    <t>Swing Master Corporation</t>
  </si>
  <si>
    <t>6M3254</t>
  </si>
  <si>
    <t>spot relamping services of District facilities   (SA)</t>
  </si>
  <si>
    <t>Fluoresco Lighting &amp; Signs</t>
  </si>
  <si>
    <t>6M3263</t>
  </si>
  <si>
    <t>8965/16347</t>
  </si>
  <si>
    <t>wheel loader (RC)</t>
  </si>
  <si>
    <t>SonsRay Machinery</t>
  </si>
  <si>
    <t xml:space="preserve"> 8931/12956</t>
  </si>
  <si>
    <t>axle bearings (RC)</t>
  </si>
  <si>
    <t>Jamaica Bearing</t>
  </si>
  <si>
    <t>8928/13425</t>
  </si>
  <si>
    <t>assembly, step escalator  (RC)</t>
  </si>
  <si>
    <t>KONE</t>
  </si>
  <si>
    <t>8932/14781</t>
  </si>
  <si>
    <t>fuse, collector shoe  (EC)</t>
  </si>
  <si>
    <t>Alameda Electric Distributors</t>
  </si>
  <si>
    <t>8934/15053</t>
  </si>
  <si>
    <t>gear, bull, low speed   (EC)</t>
  </si>
  <si>
    <t>8948/15902</t>
  </si>
  <si>
    <t>cable, armored, marine (PEM)</t>
  </si>
  <si>
    <t>Draka Cableteq USA,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</si>
</sst>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164" formatCode="mm/dd/yy"/>
    <numFmt numFmtId="165" formatCode="&quot;$&quot;#,##0;[Red]&quot;$&quot;#,##0"/>
    <numFmt numFmtId="166" formatCode="mm/dd/yy;@"/>
    <numFmt numFmtId="167" formatCode="&quot;$&quot;#,##0"/>
    <numFmt numFmtId="168" formatCode="&quot;$&quot;#,##0.00"/>
  </numFmts>
  <fonts count="19" x14ac:knownFonts="1">
    <font>
      <sz val="10"/>
      <name val="Comic Sans MS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Comic Sans MS"/>
      <family val="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Comic Sans MS"/>
      <family val="4"/>
    </font>
    <font>
      <sz val="11"/>
      <name val="Comic Sans MS"/>
      <family val="4"/>
    </font>
    <font>
      <b/>
      <i/>
      <sz val="11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12"/>
      <name val="Times New Roman"/>
      <family val="1"/>
    </font>
    <font>
      <i/>
      <sz val="11"/>
      <color indexed="10"/>
      <name val="Times New Roman"/>
      <family val="1"/>
    </font>
    <font>
      <sz val="10"/>
      <name val="Comic Sans MS"/>
      <family val="4"/>
    </font>
    <font>
      <b/>
      <sz val="11"/>
      <name val="Comic Sans MS"/>
      <family val="4"/>
    </font>
    <font>
      <i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5" fontId="1" fillId="0" borderId="1" xfId="0" applyNumberFormat="1" applyFont="1" applyBorder="1" applyAlignment="1"/>
    <xf numFmtId="164" fontId="1" fillId="0" borderId="1" xfId="0" applyNumberFormat="1" applyFont="1" applyBorder="1" applyAlignment="1">
      <alignment horizontal="left"/>
    </xf>
    <xf numFmtId="5" fontId="1" fillId="0" borderId="0" xfId="0" quotePrefix="1" applyNumberFormat="1" applyFont="1" applyBorder="1" applyAlignment="1">
      <alignment horizontal="right" vertical="center"/>
    </xf>
    <xf numFmtId="5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5" fontId="2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/>
    <xf numFmtId="5" fontId="1" fillId="0" borderId="3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center"/>
    </xf>
    <xf numFmtId="5" fontId="1" fillId="0" borderId="1" xfId="0" applyNumberFormat="1" applyFont="1" applyBorder="1"/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6" xfId="0" applyFont="1" applyBorder="1"/>
    <xf numFmtId="0" fontId="2" fillId="0" borderId="0" xfId="0" applyFont="1" applyBorder="1"/>
    <xf numFmtId="0" fontId="2" fillId="0" borderId="6" xfId="0" applyFont="1" applyBorder="1" applyAlignment="1">
      <alignment horizontal="center" wrapText="1"/>
    </xf>
    <xf numFmtId="5" fontId="1" fillId="0" borderId="6" xfId="0" applyNumberFormat="1" applyFont="1" applyBorder="1" applyAlignment="1">
      <alignment horizontal="right" vertical="center"/>
    </xf>
    <xf numFmtId="5" fontId="1" fillId="0" borderId="6" xfId="0" applyNumberFormat="1" applyFont="1" applyBorder="1" applyAlignment="1"/>
    <xf numFmtId="0" fontId="1" fillId="0" borderId="2" xfId="0" applyFont="1" applyBorder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5" fontId="9" fillId="0" borderId="0" xfId="0" applyNumberFormat="1" applyFont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166" fontId="9" fillId="0" borderId="1" xfId="0" applyNumberFormat="1" applyFont="1" applyBorder="1" applyAlignment="1">
      <alignment horizontal="center" vertical="top"/>
    </xf>
    <xf numFmtId="5" fontId="9" fillId="0" borderId="1" xfId="0" applyNumberFormat="1" applyFont="1" applyBorder="1" applyAlignment="1">
      <alignment horizontal="right" vertical="top"/>
    </xf>
    <xf numFmtId="0" fontId="7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vertical="top" wrapText="1"/>
    </xf>
    <xf numFmtId="5" fontId="9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6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/>
    <xf numFmtId="5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left"/>
    </xf>
    <xf numFmtId="5" fontId="9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9" fillId="0" borderId="1" xfId="0" applyFont="1" applyBorder="1" applyAlignment="1"/>
    <xf numFmtId="5" fontId="9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5" fontId="9" fillId="0" borderId="1" xfId="0" applyNumberFormat="1" applyFont="1" applyBorder="1" applyAlignme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top"/>
    </xf>
    <xf numFmtId="166" fontId="9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right"/>
    </xf>
    <xf numFmtId="164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5" fontId="10" fillId="0" borderId="0" xfId="0" applyNumberFormat="1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left" vertical="top"/>
    </xf>
    <xf numFmtId="168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5" fontId="9" fillId="0" borderId="0" xfId="0" quotePrefix="1" applyNumberFormat="1" applyFont="1" applyBorder="1" applyAlignment="1">
      <alignment horizontal="right" vertical="center"/>
    </xf>
    <xf numFmtId="5" fontId="10" fillId="0" borderId="0" xfId="0" applyNumberFormat="1" applyFont="1" applyBorder="1" applyAlignment="1">
      <alignment horizontal="right" vertical="center"/>
    </xf>
    <xf numFmtId="167" fontId="10" fillId="0" borderId="0" xfId="0" applyNumberFormat="1" applyFont="1"/>
    <xf numFmtId="0" fontId="7" fillId="0" borderId="7" xfId="0" applyFont="1" applyBorder="1"/>
    <xf numFmtId="0" fontId="7" fillId="0" borderId="1" xfId="0" applyFont="1" applyBorder="1" applyAlignment="1">
      <alignment horizontal="center"/>
    </xf>
    <xf numFmtId="6" fontId="9" fillId="0" borderId="7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7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6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5" fontId="9" fillId="0" borderId="6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left" vertical="center"/>
    </xf>
    <xf numFmtId="16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/>
    <xf numFmtId="5" fontId="9" fillId="0" borderId="1" xfId="0" applyNumberFormat="1" applyFont="1" applyBorder="1" applyAlignment="1">
      <alignment vertical="center"/>
    </xf>
    <xf numFmtId="5" fontId="9" fillId="0" borderId="6" xfId="0" applyNumberFormat="1" applyFont="1" applyBorder="1" applyAlignment="1">
      <alignment vertical="center"/>
    </xf>
    <xf numFmtId="0" fontId="13" fillId="0" borderId="0" xfId="0" applyFont="1"/>
    <xf numFmtId="0" fontId="11" fillId="0" borderId="0" xfId="0" applyFont="1" applyBorder="1" applyAlignment="1">
      <alignment horizontal="center"/>
    </xf>
    <xf numFmtId="5" fontId="14" fillId="0" borderId="0" xfId="0" quotePrefix="1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5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9" fillId="0" borderId="1" xfId="0" quotePrefix="1" applyNumberFormat="1" applyFont="1" applyBorder="1" applyAlignment="1">
      <alignment horizontal="center" vertical="center"/>
    </xf>
    <xf numFmtId="6" fontId="9" fillId="0" borderId="1" xfId="0" applyNumberFormat="1" applyFont="1" applyBorder="1"/>
    <xf numFmtId="0" fontId="9" fillId="0" borderId="1" xfId="0" applyNumberFormat="1" applyFont="1" applyBorder="1" applyAlignment="1">
      <alignment horizontal="center"/>
    </xf>
    <xf numFmtId="5" fontId="10" fillId="0" borderId="0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5" fontId="9" fillId="0" borderId="6" xfId="0" applyNumberFormat="1" applyFont="1" applyBorder="1" applyAlignment="1"/>
    <xf numFmtId="6" fontId="9" fillId="0" borderId="1" xfId="0" applyNumberFormat="1" applyFont="1" applyBorder="1" applyAlignment="1">
      <alignment horizontal="right" vertical="center"/>
    </xf>
    <xf numFmtId="0" fontId="9" fillId="0" borderId="1" xfId="0" quotePrefix="1" applyFont="1" applyBorder="1" applyAlignment="1">
      <alignment horizontal="center" vertical="center"/>
    </xf>
    <xf numFmtId="0" fontId="16" fillId="0" borderId="0" xfId="0" applyFont="1"/>
    <xf numFmtId="165" fontId="9" fillId="0" borderId="1" xfId="0" applyNumberFormat="1" applyFont="1" applyBorder="1" applyAlignment="1">
      <alignment horizontal="right"/>
    </xf>
    <xf numFmtId="5" fontId="11" fillId="0" borderId="0" xfId="0" quotePrefix="1" applyNumberFormat="1" applyFont="1" applyBorder="1" applyAlignment="1">
      <alignment horizontal="right" vertical="center"/>
    </xf>
    <xf numFmtId="0" fontId="13" fillId="0" borderId="0" xfId="0" applyFont="1" applyBorder="1"/>
    <xf numFmtId="0" fontId="9" fillId="0" borderId="1" xfId="0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5" fontId="9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12" fillId="0" borderId="0" xfId="0" applyFont="1"/>
    <xf numFmtId="164" fontId="9" fillId="0" borderId="2" xfId="0" applyNumberFormat="1" applyFont="1" applyBorder="1" applyAlignment="1">
      <alignment horizontal="center"/>
    </xf>
    <xf numFmtId="5" fontId="1" fillId="0" borderId="6" xfId="0" applyNumberFormat="1" applyFont="1" applyBorder="1"/>
    <xf numFmtId="0" fontId="9" fillId="0" borderId="1" xfId="0" applyFont="1" applyBorder="1" applyAlignment="1">
      <alignment horizontal="left" vertical="center" wrapText="1"/>
    </xf>
    <xf numFmtId="0" fontId="14" fillId="0" borderId="0" xfId="0" applyFont="1"/>
    <xf numFmtId="168" fontId="11" fillId="0" borderId="0" xfId="0" applyNumberFormat="1" applyFont="1"/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/>
    <xf numFmtId="6" fontId="11" fillId="0" borderId="0" xfId="0" applyNumberFormat="1" applyFont="1"/>
    <xf numFmtId="6" fontId="11" fillId="0" borderId="0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left" wrapText="1"/>
    </xf>
    <xf numFmtId="0" fontId="1" fillId="0" borderId="1" xfId="0" applyFont="1" applyBorder="1" applyAlignment="1" applyProtection="1">
      <alignment horizontal="center" vertical="center"/>
      <protection locked="0"/>
    </xf>
    <xf numFmtId="5" fontId="10" fillId="0" borderId="0" xfId="0" quotePrefix="1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left"/>
    </xf>
    <xf numFmtId="6" fontId="11" fillId="0" borderId="0" xfId="0" applyNumberFormat="1" applyFont="1" applyBorder="1" applyAlignment="1"/>
    <xf numFmtId="167" fontId="11" fillId="0" borderId="0" xfId="0" applyNumberFormat="1" applyFont="1"/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/>
    <xf numFmtId="164" fontId="14" fillId="0" borderId="1" xfId="0" applyNumberFormat="1" applyFont="1" applyBorder="1" applyAlignment="1">
      <alignment horizontal="left" vertical="center"/>
    </xf>
    <xf numFmtId="5" fontId="9" fillId="0" borderId="7" xfId="0" applyNumberFormat="1" applyFont="1" applyBorder="1" applyAlignment="1">
      <alignment horizontal="right" vertical="center"/>
    </xf>
    <xf numFmtId="5" fontId="9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9" fillId="0" borderId="2" xfId="0" applyFont="1" applyBorder="1" applyAlignment="1">
      <alignment vertical="top"/>
    </xf>
    <xf numFmtId="0" fontId="9" fillId="0" borderId="1" xfId="0" applyNumberFormat="1" applyFont="1" applyBorder="1" applyAlignment="1">
      <alignment horizontal="center" vertical="center"/>
    </xf>
    <xf numFmtId="5" fontId="9" fillId="0" borderId="7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B1" zoomScaleNormal="100" workbookViewId="0">
      <pane ySplit="1" topLeftCell="A2" activePane="bottomLeft" state="frozen"/>
      <selection pane="bottomLeft" activeCell="D19" sqref="D19"/>
    </sheetView>
  </sheetViews>
  <sheetFormatPr defaultRowHeight="15" x14ac:dyDescent="0.3"/>
  <cols>
    <col min="1" max="1" width="2.875" hidden="1" customWidth="1"/>
    <col min="2" max="2" width="13.375" customWidth="1"/>
    <col min="3" max="3" width="10.875" customWidth="1"/>
    <col min="4" max="4" width="38.625" customWidth="1"/>
    <col min="5" max="5" width="7" customWidth="1"/>
    <col min="6" max="6" width="11.875" customWidth="1"/>
    <col min="7" max="7" width="13.25" customWidth="1"/>
    <col min="8" max="8" width="10.625" customWidth="1"/>
    <col min="9" max="9" width="11.25" customWidth="1"/>
    <col min="10" max="10" width="22.125" customWidth="1"/>
    <col min="11" max="11" width="9" style="25"/>
  </cols>
  <sheetData>
    <row r="1" spans="1:18" ht="42.75" x14ac:dyDescent="0.3">
      <c r="B1" s="57" t="s">
        <v>10</v>
      </c>
      <c r="C1" s="58" t="s">
        <v>11</v>
      </c>
      <c r="D1" s="59" t="s">
        <v>12</v>
      </c>
      <c r="E1" s="58" t="s">
        <v>24</v>
      </c>
      <c r="F1" s="58" t="s">
        <v>13</v>
      </c>
      <c r="G1" s="59" t="s">
        <v>14</v>
      </c>
      <c r="H1" s="59" t="s">
        <v>15</v>
      </c>
      <c r="I1" s="58" t="s">
        <v>20</v>
      </c>
      <c r="J1" s="59" t="s">
        <v>22</v>
      </c>
      <c r="K1" s="46"/>
      <c r="L1" s="1"/>
      <c r="M1" s="1"/>
      <c r="N1" s="1"/>
      <c r="O1" s="1"/>
      <c r="P1" s="1"/>
      <c r="Q1" s="1"/>
      <c r="R1" s="1"/>
    </row>
    <row r="2" spans="1:18" ht="15.75" x14ac:dyDescent="0.3">
      <c r="A2" t="s">
        <v>2</v>
      </c>
      <c r="B2" s="112">
        <v>40379</v>
      </c>
      <c r="C2" s="131">
        <v>8879</v>
      </c>
      <c r="D2" s="114" t="s">
        <v>61</v>
      </c>
      <c r="E2" s="113" t="s">
        <v>48</v>
      </c>
      <c r="F2" s="115">
        <v>40449</v>
      </c>
      <c r="G2" s="122">
        <v>787450</v>
      </c>
      <c r="H2" s="122">
        <v>787450</v>
      </c>
      <c r="I2" s="83"/>
      <c r="J2" s="118" t="s">
        <v>66</v>
      </c>
      <c r="K2" s="21"/>
      <c r="L2" s="1"/>
    </row>
    <row r="3" spans="1:18" ht="15.75" x14ac:dyDescent="0.3">
      <c r="A3" s="139" t="s">
        <v>2</v>
      </c>
      <c r="B3" s="112">
        <v>40400</v>
      </c>
      <c r="C3" s="138">
        <v>8880</v>
      </c>
      <c r="D3" s="114" t="s">
        <v>178</v>
      </c>
      <c r="E3" s="113" t="s">
        <v>48</v>
      </c>
      <c r="F3" s="115">
        <v>40474</v>
      </c>
      <c r="G3" s="122">
        <v>2597427</v>
      </c>
      <c r="H3" s="122">
        <v>2597427</v>
      </c>
      <c r="I3" s="151"/>
      <c r="J3" s="118" t="s">
        <v>179</v>
      </c>
      <c r="K3" s="21"/>
      <c r="L3" s="1"/>
    </row>
    <row r="4" spans="1:18" ht="16.350000000000001" customHeight="1" x14ac:dyDescent="0.3">
      <c r="A4" t="s">
        <v>2</v>
      </c>
      <c r="B4" s="112">
        <v>40449</v>
      </c>
      <c r="C4" s="113">
        <v>8881</v>
      </c>
      <c r="D4" s="114" t="s">
        <v>139</v>
      </c>
      <c r="E4" s="113" t="s">
        <v>48</v>
      </c>
      <c r="F4" s="115">
        <v>40603</v>
      </c>
      <c r="G4" s="122">
        <v>802821</v>
      </c>
      <c r="H4" s="122">
        <v>802821</v>
      </c>
      <c r="I4" s="132"/>
      <c r="J4" s="118" t="s">
        <v>140</v>
      </c>
      <c r="K4" s="21"/>
      <c r="L4" s="1"/>
    </row>
    <row r="5" spans="1:18" ht="15.75" x14ac:dyDescent="0.3">
      <c r="A5" t="s">
        <v>2</v>
      </c>
      <c r="B5" s="112">
        <v>40554</v>
      </c>
      <c r="C5" s="138" t="s">
        <v>128</v>
      </c>
      <c r="D5" s="114" t="s">
        <v>129</v>
      </c>
      <c r="E5" s="113" t="s">
        <v>48</v>
      </c>
      <c r="F5" s="115">
        <v>40613</v>
      </c>
      <c r="G5" s="122">
        <v>669695</v>
      </c>
      <c r="H5" s="122">
        <v>669695</v>
      </c>
      <c r="I5" s="81"/>
      <c r="J5" s="118" t="s">
        <v>137</v>
      </c>
      <c r="K5" s="21"/>
    </row>
    <row r="6" spans="1:18" ht="15.75" x14ac:dyDescent="0.3">
      <c r="A6" t="s">
        <v>2</v>
      </c>
      <c r="B6" s="71">
        <v>40372</v>
      </c>
      <c r="C6" s="113">
        <v>8877</v>
      </c>
      <c r="D6" s="84" t="s">
        <v>141</v>
      </c>
      <c r="E6" s="112" t="s">
        <v>48</v>
      </c>
      <c r="F6" s="112">
        <v>40625</v>
      </c>
      <c r="G6" s="122">
        <v>537499</v>
      </c>
      <c r="H6" s="122">
        <v>537499</v>
      </c>
      <c r="I6" s="140"/>
      <c r="J6" s="84" t="s">
        <v>66</v>
      </c>
      <c r="K6" s="21"/>
    </row>
    <row r="7" spans="1:18" ht="15.75" x14ac:dyDescent="0.3">
      <c r="A7" t="s">
        <v>2</v>
      </c>
      <c r="B7" s="112">
        <v>40624</v>
      </c>
      <c r="C7" s="138" t="s">
        <v>148</v>
      </c>
      <c r="D7" s="114" t="s">
        <v>149</v>
      </c>
      <c r="E7" s="133" t="s">
        <v>48</v>
      </c>
      <c r="F7" s="115">
        <v>40666</v>
      </c>
      <c r="G7" s="76">
        <v>1097236</v>
      </c>
      <c r="H7" s="76">
        <v>1097236</v>
      </c>
      <c r="I7" s="68"/>
      <c r="J7" s="119" t="s">
        <v>177</v>
      </c>
      <c r="K7" s="21"/>
      <c r="L7" s="1"/>
    </row>
    <row r="8" spans="1:18" ht="15.75" x14ac:dyDescent="0.3">
      <c r="A8" s="139" t="s">
        <v>2</v>
      </c>
      <c r="B8" s="112">
        <v>40568</v>
      </c>
      <c r="C8" s="138" t="s">
        <v>148</v>
      </c>
      <c r="D8" s="114" t="s">
        <v>149</v>
      </c>
      <c r="E8" s="113" t="s">
        <v>48</v>
      </c>
      <c r="F8" s="115">
        <v>40681</v>
      </c>
      <c r="G8" s="122">
        <v>423132</v>
      </c>
      <c r="H8" s="122">
        <v>423132</v>
      </c>
      <c r="I8" s="83"/>
      <c r="J8" s="118" t="s">
        <v>169</v>
      </c>
      <c r="K8" s="21"/>
      <c r="L8" s="1"/>
    </row>
    <row r="9" spans="1:18" ht="15.75" x14ac:dyDescent="0.3">
      <c r="B9" s="71"/>
      <c r="C9" s="72"/>
      <c r="D9" s="84"/>
      <c r="E9" s="133"/>
      <c r="F9" s="81"/>
      <c r="G9" s="81"/>
      <c r="H9" s="71"/>
      <c r="I9" s="71"/>
      <c r="J9" s="68"/>
      <c r="K9" s="21"/>
    </row>
    <row r="10" spans="1:18" ht="15.75" x14ac:dyDescent="0.3">
      <c r="B10" s="10"/>
      <c r="C10" s="12"/>
      <c r="D10" s="13"/>
      <c r="E10" s="14"/>
      <c r="F10" s="91" t="s">
        <v>67</v>
      </c>
      <c r="G10" s="92">
        <f>SUM(G2:G9)</f>
        <v>6915260</v>
      </c>
      <c r="H10" s="92">
        <f>SUM(H2:H9)</f>
        <v>6915260</v>
      </c>
      <c r="I10" s="92">
        <f>SUM(I2:I9)</f>
        <v>0</v>
      </c>
    </row>
    <row r="11" spans="1:18" ht="15.2" customHeight="1" x14ac:dyDescent="0.3">
      <c r="B11" s="10"/>
      <c r="C11" s="12"/>
      <c r="D11" s="13"/>
      <c r="E11" s="12"/>
      <c r="F11" s="12"/>
      <c r="G11" s="17" t="s">
        <v>1</v>
      </c>
    </row>
    <row r="12" spans="1:18" ht="19.5" x14ac:dyDescent="0.4">
      <c r="B12" s="10"/>
      <c r="C12" s="12"/>
      <c r="D12" s="124" t="s">
        <v>3</v>
      </c>
      <c r="E12" s="125"/>
      <c r="F12" s="125">
        <f>COUNTIF(A2:A9, "x")</f>
        <v>7</v>
      </c>
      <c r="G12" s="126" t="s">
        <v>1</v>
      </c>
    </row>
    <row r="13" spans="1:18" ht="16.5" x14ac:dyDescent="0.3">
      <c r="B13" s="10"/>
      <c r="C13" s="12"/>
      <c r="D13" s="127"/>
      <c r="E13" s="128"/>
      <c r="F13" s="128"/>
      <c r="G13" s="126"/>
    </row>
    <row r="14" spans="1:18" ht="19.5" x14ac:dyDescent="0.4">
      <c r="B14" s="10"/>
      <c r="C14" s="12"/>
      <c r="D14" s="124" t="s">
        <v>4</v>
      </c>
      <c r="E14" s="125"/>
      <c r="F14" s="125">
        <v>0</v>
      </c>
      <c r="G14" s="129">
        <v>0</v>
      </c>
    </row>
    <row r="15" spans="1:18" ht="19.5" x14ac:dyDescent="0.4">
      <c r="B15" s="10"/>
      <c r="C15" s="12"/>
      <c r="D15" s="124" t="s">
        <v>5</v>
      </c>
      <c r="E15" s="125"/>
      <c r="F15" s="125">
        <v>0</v>
      </c>
      <c r="G15" s="129">
        <v>0</v>
      </c>
    </row>
    <row r="16" spans="1:18" ht="19.5" x14ac:dyDescent="0.4">
      <c r="B16" s="10"/>
      <c r="C16" s="12"/>
      <c r="D16" s="124" t="s">
        <v>6</v>
      </c>
      <c r="E16" s="125"/>
      <c r="F16" s="125">
        <v>0</v>
      </c>
      <c r="G16" s="129">
        <v>0</v>
      </c>
    </row>
    <row r="17" spans="4:7" ht="19.5" x14ac:dyDescent="0.4">
      <c r="D17" s="124" t="s">
        <v>7</v>
      </c>
      <c r="E17" s="125"/>
      <c r="F17" s="125">
        <f>COUNTIF(A2:A9, "x")</f>
        <v>7</v>
      </c>
      <c r="G17" s="129">
        <f>SUM(G2:G9)</f>
        <v>6915260</v>
      </c>
    </row>
    <row r="18" spans="4:7" ht="19.5" x14ac:dyDescent="0.4">
      <c r="D18" s="124" t="s">
        <v>8</v>
      </c>
      <c r="E18" s="125"/>
      <c r="F18" s="125">
        <v>0</v>
      </c>
      <c r="G18" s="129">
        <v>0</v>
      </c>
    </row>
    <row r="19" spans="4:7" ht="16.5" x14ac:dyDescent="0.3">
      <c r="D19" s="130" t="s">
        <v>9</v>
      </c>
      <c r="E19" s="125"/>
      <c r="F19" s="125">
        <f>SUM(F14:F18)</f>
        <v>7</v>
      </c>
      <c r="G19" s="129">
        <f>SUM(G14:G18)</f>
        <v>6915260</v>
      </c>
    </row>
  </sheetData>
  <sortState ref="B2:J8">
    <sortCondition ref="F2:F8"/>
  </sortState>
  <phoneticPr fontId="0" type="noConversion"/>
  <printOptions horizontalCentered="1"/>
  <pageMargins left="0.37" right="0.28000000000000003" top="0.97" bottom="0.38" header="0.28999999999999998" footer="0.2"/>
  <pageSetup scale="70" orientation="landscape" horizontalDpi="4294967293" verticalDpi="300" r:id="rId1"/>
  <headerFooter alignWithMargins="0">
    <oddHeader>&amp;CBART PROCUREMENT DEPARTMENT
AWARDED IFBs
FY11&amp;R&amp;D</oddHead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tabSelected="1" topLeftCell="B1" zoomScaleNormal="100" workbookViewId="0">
      <pane ySplit="2" topLeftCell="A32" activePane="bottomLeft" state="frozen"/>
      <selection pane="bottomLeft" activeCell="D58" sqref="D58"/>
    </sheetView>
  </sheetViews>
  <sheetFormatPr defaultRowHeight="16.5" x14ac:dyDescent="0.3"/>
  <cols>
    <col min="1" max="1" width="2.5" style="51" hidden="1" customWidth="1"/>
    <col min="2" max="2" width="12.375" style="51" customWidth="1"/>
    <col min="3" max="3" width="10.625" style="186" bestFit="1" customWidth="1"/>
    <col min="4" max="4" width="51" style="51" customWidth="1"/>
    <col min="5" max="6" width="7.625" style="51" customWidth="1"/>
    <col min="7" max="7" width="11.75" style="51" customWidth="1"/>
    <col min="8" max="8" width="14" style="51" customWidth="1"/>
    <col min="9" max="9" width="12.625" style="51" customWidth="1"/>
    <col min="10" max="10" width="12.5" style="51" bestFit="1" customWidth="1"/>
    <col min="11" max="11" width="9" style="51"/>
    <col min="12" max="12" width="11.625" style="51" customWidth="1"/>
    <col min="13" max="13" width="12" style="51" customWidth="1"/>
    <col min="14" max="14" width="36.625" style="51" customWidth="1"/>
    <col min="15" max="15" width="9" style="79"/>
    <col min="16" max="16384" width="9" style="51"/>
  </cols>
  <sheetData>
    <row r="1" spans="1:22" ht="18.75" x14ac:dyDescent="0.4">
      <c r="A1" s="103"/>
      <c r="B1" s="52"/>
      <c r="C1" s="182"/>
      <c r="D1" s="54"/>
      <c r="E1" s="53"/>
      <c r="F1" s="53"/>
      <c r="G1" s="53"/>
      <c r="H1" s="55"/>
      <c r="I1" s="55"/>
      <c r="J1" s="55"/>
      <c r="K1" s="55"/>
      <c r="L1" s="55"/>
      <c r="M1" s="55"/>
      <c r="N1" s="54"/>
      <c r="O1" s="56"/>
      <c r="P1" s="54"/>
      <c r="Q1" s="54"/>
      <c r="R1" s="54"/>
      <c r="S1" s="54"/>
      <c r="T1" s="54"/>
      <c r="U1" s="54"/>
      <c r="V1" s="54"/>
    </row>
    <row r="2" spans="1:22" ht="44.25" x14ac:dyDescent="0.3">
      <c r="B2" s="57" t="s">
        <v>26</v>
      </c>
      <c r="C2" s="183" t="s">
        <v>25</v>
      </c>
      <c r="D2" s="59" t="s">
        <v>12</v>
      </c>
      <c r="E2" s="58" t="s">
        <v>24</v>
      </c>
      <c r="F2" s="58" t="s">
        <v>240</v>
      </c>
      <c r="G2" s="58" t="s">
        <v>13</v>
      </c>
      <c r="H2" s="59" t="s">
        <v>14</v>
      </c>
      <c r="I2" s="59" t="s">
        <v>16</v>
      </c>
      <c r="J2" s="58" t="s">
        <v>17</v>
      </c>
      <c r="K2" s="58" t="s">
        <v>18</v>
      </c>
      <c r="L2" s="58" t="s">
        <v>19</v>
      </c>
      <c r="M2" s="58" t="s">
        <v>21</v>
      </c>
      <c r="N2" s="59" t="s">
        <v>22</v>
      </c>
      <c r="O2" s="60"/>
      <c r="P2" s="54"/>
      <c r="Q2" s="54"/>
      <c r="R2" s="54"/>
      <c r="S2" s="54"/>
      <c r="T2" s="54"/>
      <c r="U2" s="54"/>
      <c r="V2" s="54"/>
    </row>
    <row r="3" spans="1:22" ht="24.95" customHeight="1" x14ac:dyDescent="0.3">
      <c r="A3" s="61" t="s">
        <v>0</v>
      </c>
      <c r="B3" s="112">
        <v>42052</v>
      </c>
      <c r="C3" s="180" t="s">
        <v>682</v>
      </c>
      <c r="D3" s="179" t="s">
        <v>683</v>
      </c>
      <c r="E3" s="113" t="s">
        <v>48</v>
      </c>
      <c r="F3" s="113" t="s">
        <v>322</v>
      </c>
      <c r="G3" s="181">
        <v>42093</v>
      </c>
      <c r="H3" s="76">
        <v>61769</v>
      </c>
      <c r="I3" s="81"/>
      <c r="J3" s="76"/>
      <c r="K3" s="76">
        <v>61769</v>
      </c>
      <c r="L3" s="66"/>
      <c r="M3" s="66"/>
      <c r="N3" s="119" t="s">
        <v>687</v>
      </c>
      <c r="O3" s="67"/>
    </row>
    <row r="4" spans="1:22" ht="15.95" customHeight="1" x14ac:dyDescent="0.3">
      <c r="A4" s="61" t="s">
        <v>0</v>
      </c>
      <c r="B4" s="112">
        <v>41961</v>
      </c>
      <c r="C4" s="180" t="s">
        <v>656</v>
      </c>
      <c r="D4" s="179" t="s">
        <v>657</v>
      </c>
      <c r="E4" s="113" t="s">
        <v>48</v>
      </c>
      <c r="F4" s="113"/>
      <c r="G4" s="115">
        <v>41982</v>
      </c>
      <c r="H4" s="76">
        <v>96552</v>
      </c>
      <c r="I4" s="81"/>
      <c r="J4" s="76"/>
      <c r="K4" s="76">
        <v>96552</v>
      </c>
      <c r="L4" s="66"/>
      <c r="M4" s="66"/>
      <c r="N4" s="118" t="s">
        <v>663</v>
      </c>
      <c r="O4" s="67"/>
    </row>
    <row r="5" spans="1:22" ht="15.95" customHeight="1" x14ac:dyDescent="0.3">
      <c r="A5" s="61" t="s">
        <v>0</v>
      </c>
      <c r="B5" s="112">
        <v>41800</v>
      </c>
      <c r="C5" s="180" t="s">
        <v>594</v>
      </c>
      <c r="D5" s="84" t="s">
        <v>595</v>
      </c>
      <c r="E5" s="113" t="s">
        <v>48</v>
      </c>
      <c r="F5" s="113" t="s">
        <v>322</v>
      </c>
      <c r="G5" s="115">
        <v>41856</v>
      </c>
      <c r="H5" s="76">
        <v>130894</v>
      </c>
      <c r="I5" s="78"/>
      <c r="J5" s="76">
        <v>130894</v>
      </c>
      <c r="K5" s="8"/>
      <c r="L5" s="106"/>
      <c r="M5" s="106"/>
      <c r="N5" s="119" t="s">
        <v>620</v>
      </c>
      <c r="O5" s="67"/>
    </row>
    <row r="6" spans="1:22" ht="15.95" customHeight="1" x14ac:dyDescent="0.3">
      <c r="A6" s="61" t="s">
        <v>0</v>
      </c>
      <c r="B6" s="112">
        <v>41870</v>
      </c>
      <c r="C6" s="180" t="s">
        <v>648</v>
      </c>
      <c r="D6" s="179" t="s">
        <v>649</v>
      </c>
      <c r="E6" s="113" t="s">
        <v>493</v>
      </c>
      <c r="F6" s="113"/>
      <c r="G6" s="115">
        <v>41975</v>
      </c>
      <c r="H6" s="76">
        <v>132500</v>
      </c>
      <c r="I6" s="81"/>
      <c r="J6" s="76">
        <v>132500</v>
      </c>
      <c r="K6" s="66"/>
      <c r="L6" s="66"/>
      <c r="M6" s="66"/>
      <c r="N6" s="119" t="s">
        <v>356</v>
      </c>
    </row>
    <row r="7" spans="1:22" ht="24.95" customHeight="1" x14ac:dyDescent="0.3">
      <c r="A7" s="61" t="s">
        <v>0</v>
      </c>
      <c r="B7" s="112">
        <v>41891</v>
      </c>
      <c r="C7" s="180" t="s">
        <v>652</v>
      </c>
      <c r="D7" s="179" t="s">
        <v>653</v>
      </c>
      <c r="E7" s="113" t="s">
        <v>48</v>
      </c>
      <c r="F7" s="113"/>
      <c r="G7" s="115">
        <v>41977</v>
      </c>
      <c r="H7" s="76">
        <v>134740</v>
      </c>
      <c r="I7" s="81"/>
      <c r="J7" s="76">
        <v>134740</v>
      </c>
      <c r="K7" s="66"/>
      <c r="L7" s="66"/>
      <c r="M7" s="66"/>
      <c r="N7" s="119" t="s">
        <v>662</v>
      </c>
      <c r="O7" s="67"/>
    </row>
    <row r="8" spans="1:22" ht="24.95" customHeight="1" x14ac:dyDescent="0.3">
      <c r="A8" s="61" t="s">
        <v>0</v>
      </c>
      <c r="B8" s="112">
        <v>41947</v>
      </c>
      <c r="C8" s="180" t="s">
        <v>667</v>
      </c>
      <c r="D8" s="179" t="s">
        <v>668</v>
      </c>
      <c r="E8" s="113" t="s">
        <v>48</v>
      </c>
      <c r="F8" s="113"/>
      <c r="G8" s="115">
        <v>42025</v>
      </c>
      <c r="H8" s="76">
        <v>135046</v>
      </c>
      <c r="I8" s="81"/>
      <c r="J8" s="76">
        <v>135046</v>
      </c>
      <c r="K8" s="76"/>
      <c r="L8" s="66"/>
      <c r="M8" s="66"/>
      <c r="N8" s="119" t="s">
        <v>672</v>
      </c>
      <c r="O8" s="67"/>
    </row>
    <row r="9" spans="1:22" ht="15.95" customHeight="1" x14ac:dyDescent="0.3">
      <c r="A9" s="61" t="s">
        <v>0</v>
      </c>
      <c r="B9" s="112">
        <v>41870</v>
      </c>
      <c r="C9" s="180" t="s">
        <v>636</v>
      </c>
      <c r="D9" s="179" t="s">
        <v>637</v>
      </c>
      <c r="E9" s="113" t="s">
        <v>48</v>
      </c>
      <c r="F9" s="113"/>
      <c r="G9" s="115">
        <v>41929</v>
      </c>
      <c r="H9" s="76">
        <v>147768</v>
      </c>
      <c r="I9" s="81"/>
      <c r="J9" s="76">
        <v>147768</v>
      </c>
      <c r="K9" s="66"/>
      <c r="L9" s="66"/>
      <c r="M9" s="66"/>
      <c r="N9" s="119" t="s">
        <v>642</v>
      </c>
      <c r="O9" s="67"/>
    </row>
    <row r="10" spans="1:22" ht="15.95" customHeight="1" x14ac:dyDescent="0.3">
      <c r="A10" s="61" t="s">
        <v>0</v>
      </c>
      <c r="B10" s="112">
        <v>41856</v>
      </c>
      <c r="C10" s="180" t="s">
        <v>650</v>
      </c>
      <c r="D10" s="179" t="s">
        <v>651</v>
      </c>
      <c r="E10" s="113" t="s">
        <v>49</v>
      </c>
      <c r="F10" s="113" t="s">
        <v>272</v>
      </c>
      <c r="G10" s="115">
        <v>41975</v>
      </c>
      <c r="H10" s="76">
        <v>174569</v>
      </c>
      <c r="I10" s="81"/>
      <c r="J10" s="76">
        <v>174569</v>
      </c>
      <c r="K10" s="79"/>
      <c r="L10" s="66"/>
      <c r="M10" s="66"/>
      <c r="N10" s="119" t="s">
        <v>640</v>
      </c>
      <c r="O10" s="67"/>
    </row>
    <row r="11" spans="1:22" ht="15.95" customHeight="1" x14ac:dyDescent="0.3">
      <c r="A11" s="61" t="s">
        <v>0</v>
      </c>
      <c r="B11" s="112">
        <v>42080</v>
      </c>
      <c r="C11" s="113" t="s">
        <v>708</v>
      </c>
      <c r="D11" s="179" t="s">
        <v>709</v>
      </c>
      <c r="E11" s="113" t="s">
        <v>48</v>
      </c>
      <c r="F11" s="113" t="s">
        <v>322</v>
      </c>
      <c r="G11" s="115">
        <v>42146</v>
      </c>
      <c r="H11" s="76">
        <v>248150</v>
      </c>
      <c r="I11" s="81"/>
      <c r="J11" s="76">
        <v>248150</v>
      </c>
      <c r="K11" s="76"/>
      <c r="L11" s="66"/>
      <c r="M11" s="66"/>
      <c r="N11" s="119" t="s">
        <v>215</v>
      </c>
      <c r="O11" s="67"/>
    </row>
    <row r="12" spans="1:22" ht="15.95" customHeight="1" x14ac:dyDescent="0.3">
      <c r="A12" s="61" t="s">
        <v>0</v>
      </c>
      <c r="B12" s="112">
        <v>41765</v>
      </c>
      <c r="C12" s="180" t="s">
        <v>599</v>
      </c>
      <c r="D12" s="84" t="s">
        <v>600</v>
      </c>
      <c r="E12" s="113" t="s">
        <v>48</v>
      </c>
      <c r="F12" s="113" t="s">
        <v>322</v>
      </c>
      <c r="G12" s="115">
        <v>41884</v>
      </c>
      <c r="H12" s="76">
        <v>297000</v>
      </c>
      <c r="I12" s="76">
        <v>297000</v>
      </c>
      <c r="J12" s="81"/>
      <c r="K12" s="8"/>
      <c r="L12" s="106"/>
      <c r="M12" s="106"/>
      <c r="N12" s="119" t="s">
        <v>624</v>
      </c>
      <c r="O12" s="67"/>
    </row>
    <row r="13" spans="1:22" ht="15.95" customHeight="1" x14ac:dyDescent="0.3">
      <c r="A13" s="61" t="s">
        <v>0</v>
      </c>
      <c r="B13" s="112">
        <v>41856</v>
      </c>
      <c r="C13" s="180" t="s">
        <v>644</v>
      </c>
      <c r="D13" s="179" t="s">
        <v>645</v>
      </c>
      <c r="E13" s="113" t="s">
        <v>48</v>
      </c>
      <c r="F13" s="113"/>
      <c r="G13" s="115">
        <v>41974</v>
      </c>
      <c r="H13" s="76">
        <v>340350</v>
      </c>
      <c r="I13" s="76">
        <v>340350</v>
      </c>
      <c r="J13" s="76"/>
      <c r="K13" s="66"/>
      <c r="L13" s="66"/>
      <c r="M13" s="66"/>
      <c r="N13" s="119" t="s">
        <v>660</v>
      </c>
      <c r="O13" s="67"/>
    </row>
    <row r="14" spans="1:22" ht="15.95" customHeight="1" x14ac:dyDescent="0.3">
      <c r="A14" s="61" t="s">
        <v>0</v>
      </c>
      <c r="B14" s="112">
        <v>41933</v>
      </c>
      <c r="C14" s="180" t="s">
        <v>646</v>
      </c>
      <c r="D14" s="179" t="s">
        <v>647</v>
      </c>
      <c r="E14" s="113" t="s">
        <v>48</v>
      </c>
      <c r="F14" s="113" t="s">
        <v>322</v>
      </c>
      <c r="G14" s="115">
        <v>41975</v>
      </c>
      <c r="H14" s="76">
        <v>349767</v>
      </c>
      <c r="I14" s="81"/>
      <c r="J14" s="76">
        <v>349767</v>
      </c>
      <c r="K14" s="66"/>
      <c r="L14" s="66"/>
      <c r="M14" s="66"/>
      <c r="N14" s="119" t="s">
        <v>661</v>
      </c>
      <c r="O14" s="82"/>
    </row>
    <row r="15" spans="1:22" ht="15.95" customHeight="1" x14ac:dyDescent="0.3">
      <c r="A15" s="61" t="s">
        <v>0</v>
      </c>
      <c r="B15" s="112">
        <v>41828</v>
      </c>
      <c r="C15" s="180" t="s">
        <v>632</v>
      </c>
      <c r="D15" s="179" t="s">
        <v>633</v>
      </c>
      <c r="E15" s="113" t="s">
        <v>49</v>
      </c>
      <c r="F15" s="113" t="s">
        <v>272</v>
      </c>
      <c r="G15" s="115">
        <v>41927</v>
      </c>
      <c r="H15" s="76">
        <v>353018</v>
      </c>
      <c r="I15" s="81"/>
      <c r="J15" s="76">
        <v>353018</v>
      </c>
      <c r="K15" s="66"/>
      <c r="L15" s="66"/>
      <c r="M15" s="66"/>
      <c r="N15" s="119" t="s">
        <v>640</v>
      </c>
      <c r="O15" s="82"/>
    </row>
    <row r="16" spans="1:22" ht="15.95" customHeight="1" x14ac:dyDescent="0.3">
      <c r="A16" s="61" t="s">
        <v>0</v>
      </c>
      <c r="B16" s="112">
        <v>41779</v>
      </c>
      <c r="C16" s="180" t="s">
        <v>602</v>
      </c>
      <c r="D16" s="84" t="s">
        <v>616</v>
      </c>
      <c r="E16" s="113" t="s">
        <v>48</v>
      </c>
      <c r="F16" s="113" t="s">
        <v>322</v>
      </c>
      <c r="G16" s="115">
        <v>41886</v>
      </c>
      <c r="H16" s="76">
        <v>371910</v>
      </c>
      <c r="I16" s="76">
        <v>371910</v>
      </c>
      <c r="J16" s="8"/>
      <c r="K16" s="81"/>
      <c r="L16" s="81"/>
      <c r="M16" s="106"/>
      <c r="N16" s="119" t="s">
        <v>625</v>
      </c>
      <c r="O16" s="82"/>
    </row>
    <row r="17" spans="1:15" ht="15.95" customHeight="1" x14ac:dyDescent="0.3">
      <c r="A17" s="61" t="s">
        <v>0</v>
      </c>
      <c r="B17" s="112">
        <v>41884</v>
      </c>
      <c r="C17" s="180" t="s">
        <v>628</v>
      </c>
      <c r="D17" s="179" t="s">
        <v>629</v>
      </c>
      <c r="E17" s="113" t="s">
        <v>48</v>
      </c>
      <c r="F17" s="113"/>
      <c r="G17" s="115">
        <v>41918</v>
      </c>
      <c r="H17" s="76">
        <v>539680</v>
      </c>
      <c r="I17" s="81"/>
      <c r="J17" s="76">
        <v>539680</v>
      </c>
      <c r="K17" s="66"/>
      <c r="L17" s="66"/>
      <c r="M17" s="66"/>
      <c r="N17" s="119" t="s">
        <v>440</v>
      </c>
      <c r="O17" s="82"/>
    </row>
    <row r="18" spans="1:15" ht="15.95" customHeight="1" x14ac:dyDescent="0.3">
      <c r="A18" s="61" t="s">
        <v>0</v>
      </c>
      <c r="B18" s="112">
        <v>41996</v>
      </c>
      <c r="C18" s="113" t="s">
        <v>702</v>
      </c>
      <c r="D18" s="179" t="s">
        <v>703</v>
      </c>
      <c r="E18" s="113" t="s">
        <v>48</v>
      </c>
      <c r="F18" s="113" t="s">
        <v>322</v>
      </c>
      <c r="G18" s="115">
        <v>42142</v>
      </c>
      <c r="H18" s="76">
        <v>668050</v>
      </c>
      <c r="I18" s="76">
        <v>668050</v>
      </c>
      <c r="J18" s="76"/>
      <c r="K18" s="76"/>
      <c r="L18" s="66"/>
      <c r="M18" s="66"/>
      <c r="N18" s="119" t="s">
        <v>711</v>
      </c>
      <c r="O18" s="82"/>
    </row>
    <row r="19" spans="1:15" ht="15.95" customHeight="1" x14ac:dyDescent="0.3">
      <c r="A19" s="61" t="s">
        <v>0</v>
      </c>
      <c r="B19" s="112">
        <v>41849</v>
      </c>
      <c r="C19" s="180" t="s">
        <v>605</v>
      </c>
      <c r="D19" s="84" t="s">
        <v>617</v>
      </c>
      <c r="E19" s="113" t="s">
        <v>49</v>
      </c>
      <c r="F19" s="113" t="s">
        <v>272</v>
      </c>
      <c r="G19" s="115">
        <v>41898</v>
      </c>
      <c r="H19" s="76">
        <v>770000</v>
      </c>
      <c r="I19" s="81"/>
      <c r="J19" s="76">
        <v>770000</v>
      </c>
      <c r="K19" s="106"/>
      <c r="L19" s="106"/>
      <c r="M19" s="8"/>
      <c r="N19" s="119" t="s">
        <v>626</v>
      </c>
      <c r="O19" s="82"/>
    </row>
    <row r="20" spans="1:15" ht="15" customHeight="1" x14ac:dyDescent="0.3">
      <c r="A20" s="61" t="s">
        <v>0</v>
      </c>
      <c r="B20" s="112">
        <v>41779</v>
      </c>
      <c r="C20" s="180" t="s">
        <v>601</v>
      </c>
      <c r="D20" s="84" t="s">
        <v>615</v>
      </c>
      <c r="E20" s="113" t="s">
        <v>48</v>
      </c>
      <c r="F20" s="113" t="s">
        <v>322</v>
      </c>
      <c r="G20" s="115">
        <v>41886</v>
      </c>
      <c r="H20" s="76">
        <v>842875</v>
      </c>
      <c r="I20" s="76">
        <v>842875</v>
      </c>
      <c r="J20" s="81"/>
      <c r="K20" s="81"/>
      <c r="L20" s="106"/>
      <c r="M20" s="106"/>
      <c r="N20" s="119" t="s">
        <v>625</v>
      </c>
      <c r="O20" s="82"/>
    </row>
    <row r="21" spans="1:15" ht="15" customHeight="1" x14ac:dyDescent="0.3">
      <c r="A21" s="61" t="s">
        <v>0</v>
      </c>
      <c r="B21" s="112">
        <v>41814</v>
      </c>
      <c r="C21" s="113" t="s">
        <v>731</v>
      </c>
      <c r="D21" s="179" t="s">
        <v>732</v>
      </c>
      <c r="E21" s="113" t="s">
        <v>48</v>
      </c>
      <c r="F21" s="113" t="s">
        <v>322</v>
      </c>
      <c r="G21" s="115">
        <v>41976</v>
      </c>
      <c r="H21" s="76">
        <v>853271</v>
      </c>
      <c r="I21" s="76">
        <v>853271</v>
      </c>
      <c r="J21" s="76"/>
      <c r="K21" s="76"/>
      <c r="L21" s="66"/>
      <c r="M21" s="66"/>
      <c r="N21" s="119" t="s">
        <v>733</v>
      </c>
      <c r="O21" s="82"/>
    </row>
    <row r="22" spans="1:15" ht="15.95" customHeight="1" x14ac:dyDescent="0.3">
      <c r="A22" s="61" t="s">
        <v>0</v>
      </c>
      <c r="B22" s="112">
        <v>41772</v>
      </c>
      <c r="C22" s="180" t="s">
        <v>606</v>
      </c>
      <c r="D22" s="84" t="s">
        <v>618</v>
      </c>
      <c r="E22" s="113" t="s">
        <v>48</v>
      </c>
      <c r="F22" s="113" t="s">
        <v>322</v>
      </c>
      <c r="G22" s="115">
        <v>41898</v>
      </c>
      <c r="H22" s="76">
        <v>854210</v>
      </c>
      <c r="I22" s="87"/>
      <c r="J22" s="76">
        <v>854210</v>
      </c>
      <c r="K22" s="85"/>
      <c r="L22" s="85"/>
      <c r="M22" s="86"/>
      <c r="N22" s="119" t="s">
        <v>115</v>
      </c>
      <c r="O22" s="82"/>
    </row>
    <row r="23" spans="1:15" ht="27" customHeight="1" x14ac:dyDescent="0.3">
      <c r="A23" s="61" t="s">
        <v>0</v>
      </c>
      <c r="B23" s="112">
        <v>41877</v>
      </c>
      <c r="C23" s="180" t="s">
        <v>630</v>
      </c>
      <c r="D23" s="179" t="s">
        <v>631</v>
      </c>
      <c r="E23" s="113" t="s">
        <v>48</v>
      </c>
      <c r="F23" s="113"/>
      <c r="G23" s="115">
        <v>41927</v>
      </c>
      <c r="H23" s="76">
        <v>892659</v>
      </c>
      <c r="I23" s="81"/>
      <c r="J23" s="76">
        <v>892659</v>
      </c>
      <c r="K23" s="66"/>
      <c r="L23" s="66"/>
      <c r="M23" s="66"/>
      <c r="N23" s="119" t="s">
        <v>639</v>
      </c>
      <c r="O23" s="82"/>
    </row>
    <row r="24" spans="1:15" ht="15.95" customHeight="1" x14ac:dyDescent="0.3">
      <c r="A24" s="61" t="s">
        <v>0</v>
      </c>
      <c r="B24" s="112">
        <v>42080</v>
      </c>
      <c r="C24" s="113" t="s">
        <v>698</v>
      </c>
      <c r="D24" s="179" t="s">
        <v>699</v>
      </c>
      <c r="E24" s="113" t="s">
        <v>49</v>
      </c>
      <c r="F24" s="113" t="s">
        <v>272</v>
      </c>
      <c r="G24" s="115">
        <v>42129</v>
      </c>
      <c r="H24" s="76">
        <v>996239</v>
      </c>
      <c r="I24" s="81"/>
      <c r="J24" s="76">
        <v>996239</v>
      </c>
      <c r="K24" s="76"/>
      <c r="L24" s="66"/>
      <c r="M24" s="66"/>
      <c r="N24" s="119" t="s">
        <v>418</v>
      </c>
      <c r="O24" s="82"/>
    </row>
    <row r="25" spans="1:15" ht="15.95" customHeight="1" x14ac:dyDescent="0.3">
      <c r="A25" s="61" t="s">
        <v>0</v>
      </c>
      <c r="B25" s="112">
        <v>41814</v>
      </c>
      <c r="C25" s="113" t="s">
        <v>734</v>
      </c>
      <c r="D25" s="179" t="s">
        <v>732</v>
      </c>
      <c r="E25" s="113" t="s">
        <v>48</v>
      </c>
      <c r="F25" s="113" t="s">
        <v>322</v>
      </c>
      <c r="G25" s="115">
        <v>41976</v>
      </c>
      <c r="H25" s="76">
        <v>1142802</v>
      </c>
      <c r="I25" s="76">
        <v>1142802</v>
      </c>
      <c r="J25" s="66"/>
      <c r="K25" s="66"/>
      <c r="L25" s="66"/>
      <c r="M25" s="66"/>
      <c r="N25" s="119" t="s">
        <v>733</v>
      </c>
      <c r="O25" s="82"/>
    </row>
    <row r="26" spans="1:15" ht="15.95" customHeight="1" x14ac:dyDescent="0.3">
      <c r="A26" s="61" t="s">
        <v>0</v>
      </c>
      <c r="B26" s="112">
        <v>41961</v>
      </c>
      <c r="C26" s="180" t="s">
        <v>675</v>
      </c>
      <c r="D26" s="179" t="s">
        <v>676</v>
      </c>
      <c r="E26" s="113" t="s">
        <v>48</v>
      </c>
      <c r="F26" s="113"/>
      <c r="G26" s="115">
        <v>42052</v>
      </c>
      <c r="H26" s="76">
        <v>1237369</v>
      </c>
      <c r="I26" s="81"/>
      <c r="J26" s="76">
        <v>1237369</v>
      </c>
      <c r="K26" s="76"/>
      <c r="L26" s="66"/>
      <c r="M26" s="66"/>
      <c r="N26" s="119" t="s">
        <v>684</v>
      </c>
      <c r="O26" s="82"/>
    </row>
    <row r="27" spans="1:15" ht="15.95" customHeight="1" x14ac:dyDescent="0.3">
      <c r="A27" s="61" t="s">
        <v>0</v>
      </c>
      <c r="B27" s="112">
        <v>42087</v>
      </c>
      <c r="C27" s="113" t="s">
        <v>700</v>
      </c>
      <c r="D27" s="179" t="s">
        <v>701</v>
      </c>
      <c r="E27" s="113" t="s">
        <v>48</v>
      </c>
      <c r="F27" s="113" t="s">
        <v>322</v>
      </c>
      <c r="G27" s="115">
        <v>42131</v>
      </c>
      <c r="H27" s="76">
        <v>1379530</v>
      </c>
      <c r="I27" s="81"/>
      <c r="J27" s="76">
        <v>1379530</v>
      </c>
      <c r="K27" s="76"/>
      <c r="L27" s="66"/>
      <c r="M27" s="66"/>
      <c r="N27" s="119" t="s">
        <v>170</v>
      </c>
      <c r="O27" s="82"/>
    </row>
    <row r="28" spans="1:15" ht="15.95" customHeight="1" x14ac:dyDescent="0.3">
      <c r="A28" s="61" t="s">
        <v>0</v>
      </c>
      <c r="B28" s="112">
        <v>42094</v>
      </c>
      <c r="C28" s="113" t="s">
        <v>706</v>
      </c>
      <c r="D28" s="179" t="s">
        <v>707</v>
      </c>
      <c r="E28" s="113" t="s">
        <v>48</v>
      </c>
      <c r="F28" s="113"/>
      <c r="G28" s="115">
        <v>42146</v>
      </c>
      <c r="H28" s="76">
        <v>1554739</v>
      </c>
      <c r="I28" s="81"/>
      <c r="J28" s="76">
        <v>1554739</v>
      </c>
      <c r="K28" s="76"/>
      <c r="L28" s="66"/>
      <c r="M28" s="66"/>
      <c r="N28" s="119" t="s">
        <v>713</v>
      </c>
      <c r="O28" s="82"/>
    </row>
    <row r="29" spans="1:15" ht="15.95" customHeight="1" x14ac:dyDescent="0.3">
      <c r="A29" s="61" t="s">
        <v>0</v>
      </c>
      <c r="B29" s="112">
        <v>41751</v>
      </c>
      <c r="C29" s="180" t="s">
        <v>607</v>
      </c>
      <c r="D29" s="84" t="s">
        <v>608</v>
      </c>
      <c r="E29" s="113" t="s">
        <v>49</v>
      </c>
      <c r="F29" s="113" t="s">
        <v>272</v>
      </c>
      <c r="G29" s="115">
        <v>41901</v>
      </c>
      <c r="H29" s="76">
        <v>2000000</v>
      </c>
      <c r="I29" s="76">
        <v>2000000</v>
      </c>
      <c r="J29" s="76"/>
      <c r="K29" s="106"/>
      <c r="L29" s="106"/>
      <c r="M29" s="106"/>
      <c r="N29" s="119" t="s">
        <v>627</v>
      </c>
      <c r="O29" s="82"/>
    </row>
    <row r="30" spans="1:15" ht="15.95" customHeight="1" x14ac:dyDescent="0.3">
      <c r="A30" s="61" t="s">
        <v>0</v>
      </c>
      <c r="B30" s="112">
        <v>41751</v>
      </c>
      <c r="C30" s="180" t="s">
        <v>634</v>
      </c>
      <c r="D30" s="114" t="s">
        <v>635</v>
      </c>
      <c r="E30" s="113" t="s">
        <v>49</v>
      </c>
      <c r="F30" s="113" t="s">
        <v>272</v>
      </c>
      <c r="G30" s="115">
        <v>41928</v>
      </c>
      <c r="H30" s="76">
        <v>2000000</v>
      </c>
      <c r="I30" s="76">
        <v>2000000</v>
      </c>
      <c r="J30" s="76"/>
      <c r="K30" s="66"/>
      <c r="L30" s="66"/>
      <c r="M30" s="66"/>
      <c r="N30" s="119" t="s">
        <v>641</v>
      </c>
      <c r="O30" s="82"/>
    </row>
    <row r="31" spans="1:15" ht="15.95" customHeight="1" x14ac:dyDescent="0.3">
      <c r="A31" s="61" t="s">
        <v>0</v>
      </c>
      <c r="B31" s="112">
        <v>41912</v>
      </c>
      <c r="C31" s="180" t="s">
        <v>694</v>
      </c>
      <c r="D31" s="114" t="s">
        <v>695</v>
      </c>
      <c r="E31" s="113" t="s">
        <v>48</v>
      </c>
      <c r="F31" s="113"/>
      <c r="G31" s="115">
        <v>41997</v>
      </c>
      <c r="H31" s="76">
        <v>2155277</v>
      </c>
      <c r="I31" s="76">
        <v>2155277</v>
      </c>
      <c r="J31" s="76"/>
      <c r="K31" s="66"/>
      <c r="L31" s="66"/>
      <c r="M31" s="66"/>
      <c r="N31" s="119" t="s">
        <v>496</v>
      </c>
      <c r="O31" s="82"/>
    </row>
    <row r="32" spans="1:15" ht="15.95" customHeight="1" x14ac:dyDescent="0.3">
      <c r="A32" s="61" t="s">
        <v>0</v>
      </c>
      <c r="B32" s="112">
        <v>41898</v>
      </c>
      <c r="C32" s="180" t="s">
        <v>654</v>
      </c>
      <c r="D32" s="179" t="s">
        <v>655</v>
      </c>
      <c r="E32" s="113" t="s">
        <v>49</v>
      </c>
      <c r="F32" s="113" t="s">
        <v>272</v>
      </c>
      <c r="G32" s="115">
        <v>41981</v>
      </c>
      <c r="H32" s="76">
        <v>2272950</v>
      </c>
      <c r="I32" s="81"/>
      <c r="J32" s="76">
        <v>2272950</v>
      </c>
      <c r="K32" s="66"/>
      <c r="L32" s="66"/>
      <c r="M32" s="66"/>
      <c r="N32" s="119" t="s">
        <v>170</v>
      </c>
      <c r="O32" s="82"/>
    </row>
    <row r="33" spans="1:15" ht="15" customHeight="1" x14ac:dyDescent="0.3">
      <c r="A33" s="61" t="s">
        <v>0</v>
      </c>
      <c r="B33" s="112">
        <v>41961</v>
      </c>
      <c r="C33" s="180" t="s">
        <v>677</v>
      </c>
      <c r="D33" s="179" t="s">
        <v>678</v>
      </c>
      <c r="E33" s="113" t="s">
        <v>48</v>
      </c>
      <c r="F33" s="113"/>
      <c r="G33" s="115">
        <v>42055</v>
      </c>
      <c r="H33" s="76">
        <v>2319935</v>
      </c>
      <c r="I33" s="81"/>
      <c r="J33" s="76">
        <v>2319935</v>
      </c>
      <c r="K33" s="76"/>
      <c r="L33" s="66"/>
      <c r="M33" s="66"/>
      <c r="N33" s="119" t="s">
        <v>685</v>
      </c>
      <c r="O33" s="82"/>
    </row>
    <row r="34" spans="1:15" ht="15.95" customHeight="1" x14ac:dyDescent="0.3">
      <c r="A34" s="61" t="s">
        <v>0</v>
      </c>
      <c r="B34" s="112">
        <v>42122</v>
      </c>
      <c r="C34" s="113" t="s">
        <v>714</v>
      </c>
      <c r="D34" s="179" t="s">
        <v>715</v>
      </c>
      <c r="E34" s="113" t="s">
        <v>49</v>
      </c>
      <c r="F34" s="113" t="s">
        <v>272</v>
      </c>
      <c r="G34" s="115">
        <v>42163</v>
      </c>
      <c r="H34" s="76">
        <v>2478000</v>
      </c>
      <c r="I34" s="81"/>
      <c r="J34" s="76">
        <v>2478000</v>
      </c>
      <c r="K34" s="76"/>
      <c r="L34" s="66"/>
      <c r="M34" s="66"/>
      <c r="N34" s="119" t="s">
        <v>93</v>
      </c>
      <c r="O34" s="82"/>
    </row>
    <row r="35" spans="1:15" ht="15.95" customHeight="1" x14ac:dyDescent="0.3">
      <c r="A35" s="61" t="s">
        <v>0</v>
      </c>
      <c r="B35" s="112">
        <v>41905</v>
      </c>
      <c r="C35" s="180" t="s">
        <v>669</v>
      </c>
      <c r="D35" s="179" t="s">
        <v>670</v>
      </c>
      <c r="E35" s="113" t="s">
        <v>49</v>
      </c>
      <c r="F35" s="113" t="s">
        <v>272</v>
      </c>
      <c r="G35" s="115">
        <v>42031</v>
      </c>
      <c r="H35" s="76">
        <v>2688000</v>
      </c>
      <c r="I35" s="81"/>
      <c r="J35" s="76">
        <v>2688000</v>
      </c>
      <c r="K35" s="76"/>
      <c r="L35" s="66"/>
      <c r="M35" s="66"/>
      <c r="N35" s="119" t="s">
        <v>94</v>
      </c>
      <c r="O35" s="82"/>
    </row>
    <row r="36" spans="1:15" ht="15.95" customHeight="1" x14ac:dyDescent="0.3">
      <c r="A36" s="61" t="s">
        <v>0</v>
      </c>
      <c r="B36" s="112">
        <v>41835</v>
      </c>
      <c r="C36" s="180" t="s">
        <v>609</v>
      </c>
      <c r="D36" s="84" t="s">
        <v>610</v>
      </c>
      <c r="E36" s="113" t="s">
        <v>49</v>
      </c>
      <c r="F36" s="113" t="s">
        <v>273</v>
      </c>
      <c r="G36" s="115">
        <v>41905</v>
      </c>
      <c r="H36" s="76">
        <v>3476500</v>
      </c>
      <c r="I36" s="81"/>
      <c r="J36" s="76">
        <v>3476500</v>
      </c>
      <c r="K36" s="66"/>
      <c r="L36" s="66"/>
      <c r="M36" s="66"/>
      <c r="N36" s="119" t="s">
        <v>138</v>
      </c>
      <c r="O36" s="82"/>
    </row>
    <row r="37" spans="1:15" ht="15.95" customHeight="1" x14ac:dyDescent="0.3">
      <c r="A37" s="61" t="s">
        <v>0</v>
      </c>
      <c r="B37" s="112">
        <v>41947</v>
      </c>
      <c r="C37" s="180" t="s">
        <v>665</v>
      </c>
      <c r="D37" s="179" t="s">
        <v>666</v>
      </c>
      <c r="E37" s="113" t="s">
        <v>49</v>
      </c>
      <c r="F37" s="113" t="s">
        <v>272</v>
      </c>
      <c r="G37" s="115">
        <v>42010</v>
      </c>
      <c r="H37" s="76">
        <v>4560400</v>
      </c>
      <c r="I37" s="81"/>
      <c r="J37" s="76">
        <v>4560400</v>
      </c>
      <c r="K37" s="76"/>
      <c r="L37" s="66"/>
      <c r="M37" s="66"/>
      <c r="N37" s="119" t="s">
        <v>671</v>
      </c>
      <c r="O37" s="82"/>
    </row>
    <row r="38" spans="1:15" ht="15.95" customHeight="1" x14ac:dyDescent="0.3">
      <c r="A38" s="61" t="s">
        <v>0</v>
      </c>
      <c r="B38" s="112">
        <v>41737</v>
      </c>
      <c r="C38" s="180" t="s">
        <v>603</v>
      </c>
      <c r="D38" s="84" t="s">
        <v>604</v>
      </c>
      <c r="E38" s="113" t="s">
        <v>49</v>
      </c>
      <c r="F38" s="113" t="s">
        <v>272</v>
      </c>
      <c r="G38" s="115">
        <v>41894</v>
      </c>
      <c r="H38" s="76">
        <v>4778259</v>
      </c>
      <c r="I38" s="8"/>
      <c r="J38" s="76">
        <v>4778259</v>
      </c>
      <c r="K38" s="81"/>
      <c r="L38" s="106"/>
      <c r="M38" s="106"/>
      <c r="N38" s="119" t="s">
        <v>440</v>
      </c>
      <c r="O38" s="82"/>
    </row>
    <row r="39" spans="1:15" ht="15.95" customHeight="1" x14ac:dyDescent="0.3">
      <c r="A39" s="61" t="s">
        <v>0</v>
      </c>
      <c r="B39" s="112">
        <v>42080</v>
      </c>
      <c r="C39" s="113" t="s">
        <v>704</v>
      </c>
      <c r="D39" s="179" t="s">
        <v>705</v>
      </c>
      <c r="E39" s="113" t="s">
        <v>48</v>
      </c>
      <c r="F39" s="113"/>
      <c r="G39" s="115">
        <v>42146</v>
      </c>
      <c r="H39" s="76">
        <v>5323770</v>
      </c>
      <c r="I39" s="81"/>
      <c r="J39" s="76">
        <v>5323770</v>
      </c>
      <c r="K39" s="76"/>
      <c r="L39" s="66"/>
      <c r="M39" s="66"/>
      <c r="N39" s="119" t="s">
        <v>712</v>
      </c>
      <c r="O39" s="82"/>
    </row>
    <row r="40" spans="1:15" ht="27" customHeight="1" x14ac:dyDescent="0.3">
      <c r="A40" s="61" t="s">
        <v>0</v>
      </c>
      <c r="B40" s="112" t="s">
        <v>82</v>
      </c>
      <c r="C40" s="180" t="s">
        <v>679</v>
      </c>
      <c r="D40" s="114" t="s">
        <v>680</v>
      </c>
      <c r="E40" s="113" t="s">
        <v>681</v>
      </c>
      <c r="F40" s="113" t="s">
        <v>272</v>
      </c>
      <c r="G40" s="115">
        <v>42075</v>
      </c>
      <c r="H40" s="76">
        <v>13601693</v>
      </c>
      <c r="I40" s="81"/>
      <c r="J40" s="76"/>
      <c r="K40" s="76"/>
      <c r="L40" s="76"/>
      <c r="M40" s="76">
        <v>13601693</v>
      </c>
      <c r="N40" s="119" t="s">
        <v>686</v>
      </c>
      <c r="O40" s="82"/>
    </row>
    <row r="41" spans="1:15" ht="15.95" customHeight="1" x14ac:dyDescent="0.3">
      <c r="A41" s="61" t="s">
        <v>0</v>
      </c>
      <c r="B41" s="112">
        <v>41660</v>
      </c>
      <c r="C41" s="180" t="s">
        <v>589</v>
      </c>
      <c r="D41" s="84" t="s">
        <v>591</v>
      </c>
      <c r="E41" s="113" t="s">
        <v>49</v>
      </c>
      <c r="F41" s="113" t="s">
        <v>272</v>
      </c>
      <c r="G41" s="115">
        <v>41844</v>
      </c>
      <c r="H41" s="76">
        <v>15000000</v>
      </c>
      <c r="I41" s="76">
        <v>15000000</v>
      </c>
      <c r="J41" s="68"/>
      <c r="K41" s="68"/>
      <c r="L41" s="68"/>
      <c r="M41" s="68"/>
      <c r="N41" s="119" t="s">
        <v>299</v>
      </c>
      <c r="O41" s="82"/>
    </row>
    <row r="42" spans="1:15" ht="15.95" customHeight="1" x14ac:dyDescent="0.3">
      <c r="A42" s="61" t="s">
        <v>0</v>
      </c>
      <c r="B42" s="112">
        <v>41660</v>
      </c>
      <c r="C42" s="180" t="s">
        <v>590</v>
      </c>
      <c r="D42" s="84" t="s">
        <v>592</v>
      </c>
      <c r="E42" s="113" t="s">
        <v>49</v>
      </c>
      <c r="F42" s="113" t="s">
        <v>272</v>
      </c>
      <c r="G42" s="115">
        <v>41844</v>
      </c>
      <c r="H42" s="76">
        <v>15000000</v>
      </c>
      <c r="I42" s="76">
        <v>15000000</v>
      </c>
      <c r="J42" s="81"/>
      <c r="K42" s="81"/>
      <c r="L42" s="8"/>
      <c r="M42" s="106"/>
      <c r="N42" s="119" t="s">
        <v>300</v>
      </c>
      <c r="O42" s="82"/>
    </row>
    <row r="43" spans="1:15" ht="15.95" customHeight="1" x14ac:dyDescent="0.3">
      <c r="A43" s="61" t="s">
        <v>0</v>
      </c>
      <c r="B43" s="112">
        <v>41660</v>
      </c>
      <c r="C43" s="180" t="s">
        <v>593</v>
      </c>
      <c r="D43" s="84" t="s">
        <v>614</v>
      </c>
      <c r="E43" s="113" t="s">
        <v>49</v>
      </c>
      <c r="F43" s="113" t="s">
        <v>272</v>
      </c>
      <c r="G43" s="115">
        <v>41852</v>
      </c>
      <c r="H43" s="76">
        <v>15000000</v>
      </c>
      <c r="I43" s="76">
        <v>15000000</v>
      </c>
      <c r="J43" s="81"/>
      <c r="K43" s="8"/>
      <c r="L43" s="106"/>
      <c r="M43" s="106"/>
      <c r="N43" s="119" t="s">
        <v>619</v>
      </c>
      <c r="O43" s="82"/>
    </row>
    <row r="44" spans="1:15" ht="15.95" customHeight="1" x14ac:dyDescent="0.3">
      <c r="A44" s="61" t="s">
        <v>0</v>
      </c>
      <c r="B44" s="112">
        <v>41660</v>
      </c>
      <c r="C44" s="180" t="s">
        <v>596</v>
      </c>
      <c r="D44" s="84" t="s">
        <v>611</v>
      </c>
      <c r="E44" s="113" t="s">
        <v>49</v>
      </c>
      <c r="F44" s="113" t="s">
        <v>272</v>
      </c>
      <c r="G44" s="115">
        <v>41869</v>
      </c>
      <c r="H44" s="76">
        <v>15000000</v>
      </c>
      <c r="I44" s="76">
        <v>15000000</v>
      </c>
      <c r="J44" s="77"/>
      <c r="K44" s="11"/>
      <c r="L44" s="66"/>
      <c r="M44" s="66"/>
      <c r="N44" s="119" t="s">
        <v>621</v>
      </c>
      <c r="O44" s="82"/>
    </row>
    <row r="45" spans="1:15" ht="15.95" customHeight="1" x14ac:dyDescent="0.3">
      <c r="A45" s="61" t="s">
        <v>0</v>
      </c>
      <c r="B45" s="112">
        <v>41660</v>
      </c>
      <c r="C45" s="180" t="s">
        <v>597</v>
      </c>
      <c r="D45" s="84" t="s">
        <v>612</v>
      </c>
      <c r="E45" s="113" t="s">
        <v>49</v>
      </c>
      <c r="F45" s="113" t="s">
        <v>272</v>
      </c>
      <c r="G45" s="115">
        <v>41871</v>
      </c>
      <c r="H45" s="76">
        <v>15000000</v>
      </c>
      <c r="I45" s="76">
        <v>15000000</v>
      </c>
      <c r="J45" s="81"/>
      <c r="K45" s="8"/>
      <c r="L45" s="66"/>
      <c r="M45" s="66"/>
      <c r="N45" s="119" t="s">
        <v>622</v>
      </c>
      <c r="O45" s="82"/>
    </row>
    <row r="46" spans="1:15" ht="15.95" customHeight="1" x14ac:dyDescent="0.3">
      <c r="A46" s="61" t="s">
        <v>0</v>
      </c>
      <c r="B46" s="112">
        <v>41660</v>
      </c>
      <c r="C46" s="180" t="s">
        <v>598</v>
      </c>
      <c r="D46" s="84" t="s">
        <v>613</v>
      </c>
      <c r="E46" s="113" t="s">
        <v>49</v>
      </c>
      <c r="F46" s="113" t="s">
        <v>272</v>
      </c>
      <c r="G46" s="115">
        <v>41879</v>
      </c>
      <c r="H46" s="76">
        <v>15000000</v>
      </c>
      <c r="I46" s="76">
        <v>15000000</v>
      </c>
      <c r="J46" s="65"/>
      <c r="K46" s="85"/>
      <c r="L46" s="8"/>
      <c r="M46" s="86"/>
      <c r="N46" s="119" t="s">
        <v>623</v>
      </c>
      <c r="O46" s="82"/>
    </row>
    <row r="47" spans="1:15" ht="15.95" customHeight="1" x14ac:dyDescent="0.3">
      <c r="A47" s="61" t="s">
        <v>0</v>
      </c>
      <c r="B47" s="112">
        <v>41989</v>
      </c>
      <c r="C47" s="180" t="s">
        <v>673</v>
      </c>
      <c r="D47" s="179" t="s">
        <v>674</v>
      </c>
      <c r="E47" s="113" t="s">
        <v>49</v>
      </c>
      <c r="F47" s="113" t="s">
        <v>272</v>
      </c>
      <c r="G47" s="115">
        <v>42037</v>
      </c>
      <c r="H47" s="76">
        <v>18769845</v>
      </c>
      <c r="I47" s="81"/>
      <c r="J47" s="76">
        <v>18769845</v>
      </c>
      <c r="K47" s="76"/>
      <c r="L47" s="66"/>
      <c r="M47" s="66"/>
      <c r="N47" s="119" t="s">
        <v>175</v>
      </c>
      <c r="O47" s="82"/>
    </row>
    <row r="48" spans="1:15" ht="15.95" customHeight="1" x14ac:dyDescent="0.3">
      <c r="A48" s="61" t="s">
        <v>0</v>
      </c>
      <c r="B48" s="112">
        <v>41940</v>
      </c>
      <c r="C48" s="113" t="s">
        <v>696</v>
      </c>
      <c r="D48" s="179" t="s">
        <v>697</v>
      </c>
      <c r="E48" s="113" t="s">
        <v>49</v>
      </c>
      <c r="F48" s="113" t="s">
        <v>272</v>
      </c>
      <c r="G48" s="115">
        <v>42111</v>
      </c>
      <c r="H48" s="76">
        <v>49686000</v>
      </c>
      <c r="I48" s="81"/>
      <c r="J48" s="76">
        <v>49686000</v>
      </c>
      <c r="K48" s="76"/>
      <c r="L48" s="66"/>
      <c r="M48" s="66"/>
      <c r="N48" s="119" t="s">
        <v>710</v>
      </c>
      <c r="O48" s="82"/>
    </row>
    <row r="49" spans="1:14" ht="15" customHeight="1" x14ac:dyDescent="0.3">
      <c r="A49" s="61"/>
      <c r="B49" s="71"/>
      <c r="C49" s="184"/>
      <c r="D49" s="73"/>
      <c r="E49" s="87"/>
      <c r="F49" s="87"/>
      <c r="G49" s="87"/>
      <c r="H49" s="87"/>
      <c r="I49" s="68"/>
      <c r="J49" s="66"/>
      <c r="K49" s="76"/>
      <c r="L49" s="66"/>
      <c r="M49" s="66"/>
      <c r="N49" s="77"/>
    </row>
    <row r="50" spans="1:14" ht="15.75" customHeight="1" x14ac:dyDescent="0.3">
      <c r="B50" s="88"/>
      <c r="C50" s="185"/>
      <c r="D50" s="90"/>
      <c r="E50" s="91"/>
      <c r="F50" s="91"/>
      <c r="G50" s="91" t="s">
        <v>71</v>
      </c>
      <c r="H50" s="92">
        <f t="shared" ref="H50:M50" si="0">SUM(H3:H49)</f>
        <v>220816086</v>
      </c>
      <c r="I50" s="92">
        <f t="shared" si="0"/>
        <v>100671535</v>
      </c>
      <c r="J50" s="92">
        <f t="shared" si="0"/>
        <v>106384537</v>
      </c>
      <c r="K50" s="92">
        <f t="shared" si="0"/>
        <v>158321</v>
      </c>
      <c r="L50" s="92">
        <f t="shared" si="0"/>
        <v>0</v>
      </c>
      <c r="M50" s="92">
        <f t="shared" si="0"/>
        <v>13601693</v>
      </c>
      <c r="N50" s="93"/>
    </row>
    <row r="51" spans="1:14" x14ac:dyDescent="0.3">
      <c r="E51" s="91"/>
      <c r="F51" s="91"/>
      <c r="G51" s="91"/>
      <c r="H51" s="92"/>
      <c r="I51" s="92"/>
      <c r="J51" s="92"/>
      <c r="K51" s="92"/>
      <c r="L51" s="92"/>
      <c r="M51" s="92"/>
    </row>
    <row r="52" spans="1:14" x14ac:dyDescent="0.3">
      <c r="D52" s="159" t="s">
        <v>3</v>
      </c>
      <c r="E52" s="91"/>
      <c r="F52" s="91"/>
      <c r="G52" s="91">
        <f>COUNTIF(A3:A48, "x")</f>
        <v>46</v>
      </c>
      <c r="H52" s="94"/>
    </row>
    <row r="53" spans="1:14" x14ac:dyDescent="0.3">
      <c r="D53" s="159" t="s">
        <v>4</v>
      </c>
      <c r="E53" s="91"/>
      <c r="F53" s="91"/>
      <c r="G53" s="91">
        <v>0</v>
      </c>
      <c r="H53" s="102">
        <v>0</v>
      </c>
      <c r="I53" s="92"/>
      <c r="J53" s="92"/>
      <c r="K53" s="92"/>
      <c r="L53" s="92"/>
      <c r="M53" s="92"/>
    </row>
    <row r="54" spans="1:14" x14ac:dyDescent="0.3">
      <c r="D54" s="159" t="s">
        <v>5</v>
      </c>
      <c r="E54" s="91"/>
      <c r="F54" s="91"/>
      <c r="G54" s="91">
        <v>0</v>
      </c>
      <c r="H54" s="102">
        <v>0</v>
      </c>
      <c r="I54" s="92"/>
    </row>
    <row r="55" spans="1:14" x14ac:dyDescent="0.3">
      <c r="D55" s="159" t="s">
        <v>6</v>
      </c>
      <c r="E55" s="91"/>
      <c r="F55" s="91"/>
      <c r="G55" s="91">
        <f>COUNTIF(A3:A4, "x")</f>
        <v>2</v>
      </c>
      <c r="H55" s="102">
        <f xml:space="preserve"> SUM(H3:H4)</f>
        <v>158321</v>
      </c>
      <c r="I55" s="92"/>
    </row>
    <row r="56" spans="1:14" x14ac:dyDescent="0.3">
      <c r="D56" s="159" t="s">
        <v>7</v>
      </c>
      <c r="E56" s="91"/>
      <c r="F56" s="91"/>
      <c r="G56" s="91">
        <f>COUNTIF(A5:A48, "x")-1</f>
        <v>43</v>
      </c>
      <c r="H56" s="102">
        <f xml:space="preserve"> SUM(H5:H48)-13601693</f>
        <v>207056072</v>
      </c>
    </row>
    <row r="57" spans="1:14" x14ac:dyDescent="0.3">
      <c r="D57" s="159" t="s">
        <v>8</v>
      </c>
      <c r="E57" s="91"/>
      <c r="F57" s="91"/>
      <c r="G57" s="91">
        <v>1</v>
      </c>
      <c r="H57" s="102">
        <v>13601693</v>
      </c>
    </row>
    <row r="58" spans="1:14" x14ac:dyDescent="0.3">
      <c r="D58" s="95" t="s">
        <v>9</v>
      </c>
      <c r="E58" s="91"/>
      <c r="F58" s="91"/>
      <c r="G58" s="91">
        <f>SUM(G53:G57)</f>
        <v>46</v>
      </c>
      <c r="H58" s="102">
        <f>SUM(H53:H57)</f>
        <v>220816086</v>
      </c>
    </row>
  </sheetData>
  <sortState ref="B3:N46">
    <sortCondition ref="H3:H46"/>
  </sortState>
  <phoneticPr fontId="0" type="noConversion"/>
  <printOptions horizontalCentered="1"/>
  <pageMargins left="0" right="0.13" top="0.55000000000000004" bottom="0.49" header="0.15" footer="0.3"/>
  <pageSetup scale="60" fitToHeight="0" orientation="landscape" r:id="rId1"/>
  <headerFooter alignWithMargins="0">
    <oddHeader>&amp;CBART PROCUREMENT DEPARTMENT
AWARDED CONTRACTS
FY15&amp;R&amp;D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opLeftCell="B1" zoomScaleNormal="100" workbookViewId="0">
      <pane ySplit="2" topLeftCell="A3" activePane="bottomLeft" state="frozen"/>
      <selection pane="bottomLeft" activeCell="D23" sqref="D23"/>
    </sheetView>
  </sheetViews>
  <sheetFormatPr defaultRowHeight="15" x14ac:dyDescent="0.3"/>
  <cols>
    <col min="1" max="1" width="4" hidden="1" customWidth="1"/>
    <col min="2" max="2" width="11.25" customWidth="1"/>
    <col min="3" max="3" width="10.875" customWidth="1"/>
    <col min="4" max="4" width="50.5" customWidth="1"/>
    <col min="5" max="6" width="6.375" customWidth="1"/>
    <col min="7" max="7" width="11.125" customWidth="1"/>
    <col min="8" max="8" width="11.625" customWidth="1"/>
    <col min="9" max="10" width="10.625" customWidth="1"/>
    <col min="11" max="11" width="26" customWidth="1"/>
  </cols>
  <sheetData>
    <row r="1" spans="1:19" ht="16.5" x14ac:dyDescent="0.35">
      <c r="B1" s="22"/>
      <c r="C1" s="23"/>
      <c r="D1" s="1"/>
      <c r="E1" s="23"/>
      <c r="F1" s="23"/>
      <c r="G1" s="23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</row>
    <row r="2" spans="1:19" ht="38.25" x14ac:dyDescent="0.3">
      <c r="B2" s="2" t="s">
        <v>10</v>
      </c>
      <c r="C2" s="3" t="s">
        <v>11</v>
      </c>
      <c r="D2" s="4" t="s">
        <v>12</v>
      </c>
      <c r="E2" s="3" t="s">
        <v>24</v>
      </c>
      <c r="F2" s="3" t="s">
        <v>240</v>
      </c>
      <c r="G2" s="3" t="s">
        <v>13</v>
      </c>
      <c r="H2" s="4" t="s">
        <v>14</v>
      </c>
      <c r="I2" s="4" t="s">
        <v>15</v>
      </c>
      <c r="J2" s="3" t="s">
        <v>20</v>
      </c>
      <c r="K2" s="4" t="s">
        <v>22</v>
      </c>
      <c r="L2" s="46"/>
      <c r="M2" s="1"/>
      <c r="N2" s="1"/>
      <c r="O2" s="1"/>
      <c r="P2" s="1"/>
      <c r="Q2" s="1"/>
      <c r="R2" s="1"/>
      <c r="S2" s="1"/>
    </row>
    <row r="3" spans="1:19" x14ac:dyDescent="0.3">
      <c r="A3" s="27" t="s">
        <v>2</v>
      </c>
      <c r="B3" s="112">
        <v>40652</v>
      </c>
      <c r="C3" s="138" t="s">
        <v>220</v>
      </c>
      <c r="D3" s="114" t="s">
        <v>221</v>
      </c>
      <c r="E3" s="113" t="s">
        <v>49</v>
      </c>
      <c r="F3" s="113"/>
      <c r="G3" s="115">
        <v>40741</v>
      </c>
      <c r="H3" s="76">
        <v>206963</v>
      </c>
      <c r="I3" s="76">
        <v>206963</v>
      </c>
      <c r="J3" s="6"/>
      <c r="K3" s="119" t="s">
        <v>188</v>
      </c>
      <c r="L3" s="21"/>
    </row>
    <row r="4" spans="1:19" ht="15.75" x14ac:dyDescent="0.3">
      <c r="A4" s="27" t="s">
        <v>2</v>
      </c>
      <c r="B4" s="112">
        <v>41009</v>
      </c>
      <c r="C4" s="113">
        <v>6387</v>
      </c>
      <c r="D4" s="114" t="s">
        <v>341</v>
      </c>
      <c r="E4" s="71" t="s">
        <v>48</v>
      </c>
      <c r="F4" s="71"/>
      <c r="G4" s="115">
        <v>41080</v>
      </c>
      <c r="H4" s="76">
        <v>227601</v>
      </c>
      <c r="I4" s="76">
        <v>227601</v>
      </c>
      <c r="J4" s="76"/>
      <c r="K4" s="118" t="s">
        <v>342</v>
      </c>
      <c r="L4" s="21"/>
    </row>
    <row r="5" spans="1:19" ht="15.75" x14ac:dyDescent="0.3">
      <c r="A5" s="27" t="s">
        <v>2</v>
      </c>
      <c r="B5" s="112">
        <v>40680</v>
      </c>
      <c r="C5" s="138" t="s">
        <v>283</v>
      </c>
      <c r="D5" s="114" t="s">
        <v>284</v>
      </c>
      <c r="E5" s="143" t="s">
        <v>48</v>
      </c>
      <c r="F5" s="143"/>
      <c r="G5" s="115">
        <v>40766</v>
      </c>
      <c r="H5" s="122">
        <v>293321.34000000003</v>
      </c>
      <c r="I5" s="122">
        <v>293321.34000000003</v>
      </c>
      <c r="J5" s="143"/>
      <c r="K5" s="80" t="s">
        <v>222</v>
      </c>
      <c r="L5" s="25"/>
    </row>
    <row r="6" spans="1:19" ht="15.75" x14ac:dyDescent="0.3">
      <c r="A6" s="27" t="s">
        <v>2</v>
      </c>
      <c r="B6" s="71">
        <v>40820</v>
      </c>
      <c r="C6" s="138" t="s">
        <v>288</v>
      </c>
      <c r="D6" s="84" t="s">
        <v>241</v>
      </c>
      <c r="E6" s="71" t="s">
        <v>48</v>
      </c>
      <c r="F6" s="71"/>
      <c r="G6" s="71">
        <v>40890</v>
      </c>
      <c r="H6" s="83">
        <v>368022.5</v>
      </c>
      <c r="I6" s="83">
        <v>368022.5</v>
      </c>
      <c r="J6" s="68"/>
      <c r="K6" s="149" t="s">
        <v>242</v>
      </c>
      <c r="L6" s="25"/>
    </row>
    <row r="7" spans="1:19" ht="15.75" x14ac:dyDescent="0.3">
      <c r="A7" s="27" t="s">
        <v>2</v>
      </c>
      <c r="B7" s="112">
        <v>40925</v>
      </c>
      <c r="C7" s="138" t="s">
        <v>289</v>
      </c>
      <c r="D7" s="114" t="s">
        <v>290</v>
      </c>
      <c r="E7" s="71" t="s">
        <v>48</v>
      </c>
      <c r="F7" s="71"/>
      <c r="G7" s="71">
        <v>41029</v>
      </c>
      <c r="H7" s="76">
        <v>429241</v>
      </c>
      <c r="I7" s="76">
        <v>429241</v>
      </c>
      <c r="J7" s="83"/>
      <c r="K7" s="119" t="s">
        <v>291</v>
      </c>
      <c r="L7" s="25"/>
    </row>
    <row r="8" spans="1:19" ht="15.75" x14ac:dyDescent="0.3">
      <c r="A8" s="27" t="s">
        <v>2</v>
      </c>
      <c r="B8" s="112">
        <v>41016</v>
      </c>
      <c r="C8" s="113">
        <v>6177</v>
      </c>
      <c r="D8" s="114" t="s">
        <v>292</v>
      </c>
      <c r="E8" s="71" t="s">
        <v>48</v>
      </c>
      <c r="F8" s="71"/>
      <c r="G8" s="71">
        <v>41065</v>
      </c>
      <c r="H8" s="76">
        <v>669381</v>
      </c>
      <c r="I8" s="76">
        <v>669381</v>
      </c>
      <c r="J8" s="76"/>
      <c r="K8" s="118" t="s">
        <v>293</v>
      </c>
      <c r="L8" s="25"/>
    </row>
    <row r="9" spans="1:19" ht="15.75" x14ac:dyDescent="0.3">
      <c r="A9" s="27" t="s">
        <v>2</v>
      </c>
      <c r="B9" s="112">
        <v>40848</v>
      </c>
      <c r="C9" s="138" t="s">
        <v>285</v>
      </c>
      <c r="D9" s="114" t="s">
        <v>286</v>
      </c>
      <c r="E9" s="71" t="s">
        <v>48</v>
      </c>
      <c r="F9" s="71"/>
      <c r="G9" s="71">
        <v>40938</v>
      </c>
      <c r="H9" s="83">
        <v>972617</v>
      </c>
      <c r="I9" s="83">
        <v>972617</v>
      </c>
      <c r="J9" s="83"/>
      <c r="K9" s="149" t="s">
        <v>287</v>
      </c>
      <c r="L9" s="25"/>
    </row>
    <row r="10" spans="1:19" ht="15.75" x14ac:dyDescent="0.3">
      <c r="A10" s="27"/>
      <c r="B10" s="7"/>
      <c r="C10" s="5"/>
      <c r="D10" s="9"/>
      <c r="E10" s="71"/>
      <c r="F10" s="71"/>
      <c r="G10" s="71"/>
      <c r="H10" s="83"/>
      <c r="I10" s="83"/>
      <c r="J10" s="76"/>
      <c r="K10" s="77"/>
      <c r="L10" s="25"/>
    </row>
    <row r="11" spans="1:19" ht="15.75" x14ac:dyDescent="0.3">
      <c r="A11" s="27"/>
      <c r="B11" s="7"/>
      <c r="C11" s="5"/>
      <c r="D11" s="9"/>
      <c r="E11" s="71"/>
      <c r="F11" s="71"/>
      <c r="G11" s="71"/>
      <c r="H11" s="83"/>
      <c r="I11" s="83"/>
      <c r="J11" s="76"/>
      <c r="K11" s="77"/>
      <c r="L11" s="25"/>
    </row>
    <row r="12" spans="1:19" ht="15.75" x14ac:dyDescent="0.3">
      <c r="A12" s="27"/>
      <c r="B12" s="7"/>
      <c r="C12" s="5"/>
      <c r="D12" s="9"/>
      <c r="E12" s="71"/>
      <c r="F12" s="71"/>
      <c r="G12" s="71"/>
      <c r="H12" s="83"/>
      <c r="I12" s="83"/>
      <c r="J12" s="68"/>
      <c r="K12" s="77"/>
      <c r="L12" s="25"/>
    </row>
    <row r="13" spans="1:19" ht="15.75" x14ac:dyDescent="0.3">
      <c r="A13" s="27"/>
      <c r="B13" s="7"/>
      <c r="C13" s="5"/>
      <c r="D13" s="9"/>
      <c r="E13" s="71"/>
      <c r="F13" s="71"/>
      <c r="G13" s="71"/>
      <c r="H13" s="83"/>
      <c r="I13" s="83"/>
      <c r="J13" s="68"/>
      <c r="K13" s="77"/>
      <c r="L13" s="25"/>
    </row>
    <row r="14" spans="1:19" ht="15.75" x14ac:dyDescent="0.3">
      <c r="B14" s="10"/>
      <c r="C14" s="12"/>
      <c r="D14" s="29"/>
      <c r="E14" s="14"/>
      <c r="F14" s="14"/>
      <c r="G14" s="91" t="s">
        <v>68</v>
      </c>
      <c r="H14" s="92">
        <f>SUM(H3:H13)</f>
        <v>3167146.84</v>
      </c>
      <c r="I14" s="92">
        <f>SUM(I3:I13)</f>
        <v>3167146.84</v>
      </c>
      <c r="J14" s="92">
        <f>SUM(J3:J13)</f>
        <v>0</v>
      </c>
    </row>
    <row r="15" spans="1:19" x14ac:dyDescent="0.3">
      <c r="D15" s="25"/>
      <c r="E15" s="25"/>
      <c r="F15" s="25"/>
      <c r="G15" s="25"/>
      <c r="H15" s="25"/>
    </row>
    <row r="16" spans="1:19" ht="19.5" x14ac:dyDescent="0.4">
      <c r="D16" s="142" t="s">
        <v>3</v>
      </c>
      <c r="E16" s="125"/>
      <c r="F16" s="125"/>
      <c r="G16" s="125">
        <f>COUNTIF(A3:A13, "x")</f>
        <v>7</v>
      </c>
      <c r="H16" s="126" t="s">
        <v>1</v>
      </c>
    </row>
    <row r="17" spans="4:8" ht="16.5" x14ac:dyDescent="0.3">
      <c r="D17" s="127"/>
      <c r="E17" s="128"/>
      <c r="F17" s="128"/>
      <c r="G17" s="128"/>
      <c r="H17" s="126"/>
    </row>
    <row r="18" spans="4:8" ht="19.5" x14ac:dyDescent="0.4">
      <c r="D18" s="124" t="s">
        <v>4</v>
      </c>
      <c r="E18" s="125"/>
      <c r="F18" s="125"/>
      <c r="G18" s="125">
        <v>0</v>
      </c>
      <c r="H18" s="129">
        <v>0</v>
      </c>
    </row>
    <row r="19" spans="4:8" ht="19.5" x14ac:dyDescent="0.4">
      <c r="D19" s="124" t="s">
        <v>5</v>
      </c>
      <c r="E19" s="125"/>
      <c r="F19" s="125"/>
      <c r="G19" s="125">
        <f>COUNTIF(A2:A2, "x")</f>
        <v>0</v>
      </c>
      <c r="H19" s="129">
        <f>SUM(H2:H2)</f>
        <v>0</v>
      </c>
    </row>
    <row r="20" spans="4:8" ht="19.5" x14ac:dyDescent="0.4">
      <c r="D20" s="124" t="s">
        <v>6</v>
      </c>
      <c r="E20" s="125"/>
      <c r="F20" s="125"/>
      <c r="G20" s="125">
        <f>COUNTIF(A2:A2, "x")</f>
        <v>0</v>
      </c>
      <c r="H20" s="129">
        <f>SUM(H2:H2)</f>
        <v>0</v>
      </c>
    </row>
    <row r="21" spans="4:8" ht="19.5" x14ac:dyDescent="0.4">
      <c r="D21" s="124" t="s">
        <v>7</v>
      </c>
      <c r="E21" s="125"/>
      <c r="F21" s="125"/>
      <c r="G21" s="125">
        <f>COUNTIF(A3:A13, "x")</f>
        <v>7</v>
      </c>
      <c r="H21" s="129">
        <f>SUM(H3:H13)</f>
        <v>3167146.84</v>
      </c>
    </row>
    <row r="22" spans="4:8" ht="19.5" x14ac:dyDescent="0.4">
      <c r="D22" s="124" t="s">
        <v>8</v>
      </c>
      <c r="E22" s="125"/>
      <c r="F22" s="125"/>
      <c r="G22" s="125">
        <v>0</v>
      </c>
      <c r="H22" s="129">
        <v>0</v>
      </c>
    </row>
    <row r="23" spans="4:8" ht="16.5" x14ac:dyDescent="0.3">
      <c r="D23" s="130" t="s">
        <v>9</v>
      </c>
      <c r="E23" s="125"/>
      <c r="F23" s="125"/>
      <c r="G23" s="125">
        <f>SUM(G18:G22)</f>
        <v>7</v>
      </c>
      <c r="H23" s="129">
        <f>SUM(H18:H22)</f>
        <v>3167146.84</v>
      </c>
    </row>
    <row r="25" spans="4:8" x14ac:dyDescent="0.3">
      <c r="E25" s="14"/>
      <c r="F25" s="14"/>
      <c r="G25" s="14"/>
      <c r="H25" s="18"/>
    </row>
    <row r="26" spans="4:8" x14ac:dyDescent="0.3">
      <c r="E26" s="14"/>
      <c r="F26" s="14"/>
      <c r="G26" s="14"/>
      <c r="H26" s="18"/>
    </row>
    <row r="27" spans="4:8" x14ac:dyDescent="0.3">
      <c r="E27" s="14"/>
      <c r="F27" s="14"/>
      <c r="G27" s="14"/>
      <c r="H27" s="18"/>
    </row>
    <row r="28" spans="4:8" x14ac:dyDescent="0.3">
      <c r="E28" s="14"/>
      <c r="F28" s="14"/>
      <c r="G28" s="14"/>
      <c r="H28" s="18"/>
    </row>
    <row r="29" spans="4:8" x14ac:dyDescent="0.3">
      <c r="D29" s="19"/>
      <c r="E29" s="14"/>
      <c r="F29" s="14"/>
      <c r="G29" s="14"/>
      <c r="H29" s="18"/>
    </row>
  </sheetData>
  <sortState ref="B3:K9">
    <sortCondition ref="H3:H9"/>
  </sortState>
  <phoneticPr fontId="0" type="noConversion"/>
  <printOptions horizontalCentered="1"/>
  <pageMargins left="0.27" right="0.33" top="1.0900000000000001" bottom="0.18" header="0.45" footer="0.13"/>
  <pageSetup scale="74" fitToHeight="0" orientation="landscape" horizontalDpi="4294967293" verticalDpi="300" r:id="rId1"/>
  <headerFooter alignWithMargins="0">
    <oddHeader>&amp;CBART PROCUREMENT DEPARTMENT
AWARDED IFBs
FY12&amp;R&amp;D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opLeftCell="B1" zoomScaleNormal="100" workbookViewId="0">
      <pane ySplit="2" topLeftCell="A3" activePane="bottomLeft" state="frozen"/>
      <selection pane="bottomLeft" activeCell="D25" sqref="D25"/>
    </sheetView>
  </sheetViews>
  <sheetFormatPr defaultRowHeight="15" x14ac:dyDescent="0.3"/>
  <cols>
    <col min="1" max="1" width="5.125" hidden="1" customWidth="1"/>
    <col min="2" max="2" width="11.25" customWidth="1"/>
    <col min="3" max="3" width="10.875" customWidth="1"/>
    <col min="4" max="4" width="60.25" customWidth="1"/>
    <col min="5" max="5" width="6.375" customWidth="1"/>
    <col min="6" max="6" width="11.125" customWidth="1"/>
    <col min="7" max="7" width="13.625" customWidth="1"/>
    <col min="8" max="8" width="12.75" customWidth="1"/>
    <col min="9" max="9" width="10.75" customWidth="1"/>
    <col min="10" max="10" width="29.75" customWidth="1"/>
  </cols>
  <sheetData>
    <row r="1" spans="1:18" ht="16.5" x14ac:dyDescent="0.35">
      <c r="B1" s="22"/>
      <c r="C1" s="23"/>
      <c r="D1" s="1"/>
      <c r="E1" s="23"/>
      <c r="F1" s="23"/>
      <c r="G1" s="24"/>
      <c r="H1" s="24"/>
      <c r="I1" s="24"/>
      <c r="J1" s="1"/>
      <c r="K1" s="1"/>
      <c r="L1" s="1"/>
      <c r="M1" s="1"/>
      <c r="N1" s="1"/>
      <c r="O1" s="1"/>
      <c r="P1" s="1"/>
      <c r="Q1" s="1"/>
      <c r="R1" s="1"/>
    </row>
    <row r="2" spans="1:18" ht="38.25" x14ac:dyDescent="0.3">
      <c r="B2" s="37" t="s">
        <v>10</v>
      </c>
      <c r="C2" s="38" t="s">
        <v>11</v>
      </c>
      <c r="D2" s="39" t="s">
        <v>12</v>
      </c>
      <c r="E2" s="3" t="s">
        <v>24</v>
      </c>
      <c r="F2" s="38" t="s">
        <v>13</v>
      </c>
      <c r="G2" s="39" t="s">
        <v>14</v>
      </c>
      <c r="H2" s="39" t="s">
        <v>15</v>
      </c>
      <c r="I2" s="40" t="s">
        <v>20</v>
      </c>
      <c r="J2" s="4" t="s">
        <v>22</v>
      </c>
      <c r="K2" s="46"/>
      <c r="L2" s="1"/>
      <c r="M2" s="1"/>
      <c r="N2" s="1"/>
      <c r="O2" s="1"/>
      <c r="P2" s="1"/>
      <c r="Q2" s="1"/>
      <c r="R2" s="1"/>
    </row>
    <row r="3" spans="1:18" ht="15.75" x14ac:dyDescent="0.3">
      <c r="A3" s="27" t="s">
        <v>0</v>
      </c>
      <c r="B3" s="112">
        <v>41128</v>
      </c>
      <c r="C3" s="113">
        <v>7177</v>
      </c>
      <c r="D3" s="114" t="s">
        <v>349</v>
      </c>
      <c r="E3" s="74" t="s">
        <v>48</v>
      </c>
      <c r="F3" s="115">
        <v>41151</v>
      </c>
      <c r="G3" s="76">
        <v>93308</v>
      </c>
      <c r="H3" s="76">
        <v>93308</v>
      </c>
      <c r="I3" s="28"/>
      <c r="J3" s="119" t="s">
        <v>354</v>
      </c>
      <c r="K3" s="25"/>
    </row>
    <row r="4" spans="1:18" ht="15.75" x14ac:dyDescent="0.3">
      <c r="A4" s="27" t="s">
        <v>0</v>
      </c>
      <c r="B4" s="112">
        <v>41114</v>
      </c>
      <c r="C4" s="113">
        <v>7510</v>
      </c>
      <c r="D4" s="114" t="s">
        <v>368</v>
      </c>
      <c r="E4" s="74" t="s">
        <v>48</v>
      </c>
      <c r="F4" s="115">
        <v>41185</v>
      </c>
      <c r="G4" s="76">
        <v>188673</v>
      </c>
      <c r="H4" s="76">
        <v>188673</v>
      </c>
      <c r="I4" s="28"/>
      <c r="J4" s="119" t="s">
        <v>374</v>
      </c>
      <c r="K4" s="25"/>
    </row>
    <row r="5" spans="1:18" ht="15.75" x14ac:dyDescent="0.3">
      <c r="A5" s="27" t="s">
        <v>0</v>
      </c>
      <c r="B5" s="74">
        <v>41387</v>
      </c>
      <c r="C5" s="133">
        <v>8920</v>
      </c>
      <c r="D5" s="165" t="s">
        <v>447</v>
      </c>
      <c r="E5" s="113" t="s">
        <v>48</v>
      </c>
      <c r="F5" s="74">
        <v>41435</v>
      </c>
      <c r="G5" s="76">
        <v>226382</v>
      </c>
      <c r="H5" s="76">
        <v>226382</v>
      </c>
      <c r="I5" s="28"/>
      <c r="J5" s="119" t="s">
        <v>408</v>
      </c>
      <c r="K5" s="25"/>
    </row>
    <row r="6" spans="1:18" x14ac:dyDescent="0.3">
      <c r="A6" s="27" t="s">
        <v>0</v>
      </c>
      <c r="B6" s="112">
        <v>41065</v>
      </c>
      <c r="C6" s="113">
        <v>8475</v>
      </c>
      <c r="D6" s="114" t="s">
        <v>394</v>
      </c>
      <c r="E6" s="113" t="s">
        <v>48</v>
      </c>
      <c r="F6" s="115">
        <v>41303</v>
      </c>
      <c r="G6" s="76">
        <v>246801</v>
      </c>
      <c r="H6" s="76">
        <v>246801</v>
      </c>
      <c r="I6" s="28"/>
      <c r="J6" s="119" t="s">
        <v>342</v>
      </c>
      <c r="K6" s="25"/>
    </row>
    <row r="7" spans="1:18" x14ac:dyDescent="0.3">
      <c r="A7" s="27" t="s">
        <v>0</v>
      </c>
      <c r="B7" s="115">
        <v>41303</v>
      </c>
      <c r="C7" s="113">
        <v>8911</v>
      </c>
      <c r="D7" s="114" t="s">
        <v>402</v>
      </c>
      <c r="E7" s="113" t="s">
        <v>48</v>
      </c>
      <c r="F7" s="115">
        <v>41327</v>
      </c>
      <c r="G7" s="76">
        <v>281351</v>
      </c>
      <c r="H7" s="76">
        <v>281351</v>
      </c>
      <c r="I7" s="28"/>
      <c r="J7" s="119" t="s">
        <v>408</v>
      </c>
      <c r="K7" s="25"/>
    </row>
    <row r="8" spans="1:18" x14ac:dyDescent="0.3">
      <c r="A8" s="27" t="s">
        <v>0</v>
      </c>
      <c r="B8" s="112">
        <v>41058</v>
      </c>
      <c r="C8" s="113">
        <v>8599</v>
      </c>
      <c r="D8" s="114" t="s">
        <v>399</v>
      </c>
      <c r="E8" s="113" t="s">
        <v>48</v>
      </c>
      <c r="F8" s="115">
        <v>41311</v>
      </c>
      <c r="G8" s="76">
        <v>293251</v>
      </c>
      <c r="H8" s="76">
        <v>293251</v>
      </c>
      <c r="I8" s="28"/>
      <c r="J8" s="119" t="s">
        <v>407</v>
      </c>
      <c r="K8" s="25"/>
    </row>
    <row r="9" spans="1:18" x14ac:dyDescent="0.3">
      <c r="A9" s="27" t="s">
        <v>0</v>
      </c>
      <c r="B9" s="112">
        <v>41261</v>
      </c>
      <c r="C9" s="113" t="s">
        <v>388</v>
      </c>
      <c r="D9" s="114" t="s">
        <v>401</v>
      </c>
      <c r="E9" s="113" t="s">
        <v>48</v>
      </c>
      <c r="F9" s="115">
        <v>41325</v>
      </c>
      <c r="G9" s="76">
        <v>372399</v>
      </c>
      <c r="H9" s="76">
        <v>372399</v>
      </c>
      <c r="I9" s="28"/>
      <c r="J9" s="119" t="s">
        <v>420</v>
      </c>
      <c r="K9" s="25"/>
      <c r="L9" s="25"/>
    </row>
    <row r="10" spans="1:18" ht="15.75" x14ac:dyDescent="0.3">
      <c r="A10" s="27" t="s">
        <v>0</v>
      </c>
      <c r="B10" s="71">
        <v>41079</v>
      </c>
      <c r="C10" s="72">
        <v>7559</v>
      </c>
      <c r="D10" s="149" t="s">
        <v>357</v>
      </c>
      <c r="E10" s="74" t="s">
        <v>48</v>
      </c>
      <c r="F10" s="74">
        <v>41166</v>
      </c>
      <c r="G10" s="76">
        <v>1075888.98</v>
      </c>
      <c r="H10" s="76">
        <v>1075888.98</v>
      </c>
      <c r="I10" s="76"/>
      <c r="J10" s="77" t="s">
        <v>358</v>
      </c>
      <c r="K10" s="25"/>
    </row>
    <row r="11" spans="1:18" ht="15.75" x14ac:dyDescent="0.3">
      <c r="A11" s="27" t="s">
        <v>0</v>
      </c>
      <c r="B11" s="74">
        <v>41394</v>
      </c>
      <c r="C11" s="133">
        <v>9606</v>
      </c>
      <c r="D11" s="165" t="s">
        <v>446</v>
      </c>
      <c r="E11" s="113" t="s">
        <v>48</v>
      </c>
      <c r="F11" s="74">
        <v>41431</v>
      </c>
      <c r="G11" s="76">
        <v>1372984</v>
      </c>
      <c r="H11" s="76">
        <v>1372984</v>
      </c>
      <c r="I11" s="28"/>
      <c r="J11" s="119" t="s">
        <v>287</v>
      </c>
      <c r="K11" s="25"/>
    </row>
    <row r="12" spans="1:18" x14ac:dyDescent="0.3">
      <c r="A12" s="27" t="s">
        <v>0</v>
      </c>
      <c r="B12" s="112">
        <v>40848</v>
      </c>
      <c r="C12" s="113">
        <v>8610</v>
      </c>
      <c r="D12" s="114" t="s">
        <v>398</v>
      </c>
      <c r="E12" s="113" t="s">
        <v>49</v>
      </c>
      <c r="F12" s="115">
        <v>41311</v>
      </c>
      <c r="G12" s="76">
        <v>2724346</v>
      </c>
      <c r="H12" s="76">
        <v>2724346</v>
      </c>
      <c r="I12" s="28"/>
      <c r="J12" s="119" t="s">
        <v>177</v>
      </c>
      <c r="K12" s="25"/>
    </row>
    <row r="13" spans="1:18" x14ac:dyDescent="0.3">
      <c r="A13" s="27" t="s">
        <v>0</v>
      </c>
      <c r="B13" s="112">
        <v>41241</v>
      </c>
      <c r="C13" s="113">
        <v>8436</v>
      </c>
      <c r="D13" s="114" t="s">
        <v>393</v>
      </c>
      <c r="E13" s="113" t="s">
        <v>48</v>
      </c>
      <c r="F13" s="115">
        <v>41297</v>
      </c>
      <c r="G13" s="76">
        <v>3036639</v>
      </c>
      <c r="H13" s="76">
        <v>3036639</v>
      </c>
      <c r="I13" s="11"/>
      <c r="J13" s="119" t="s">
        <v>405</v>
      </c>
      <c r="K13" s="25"/>
    </row>
    <row r="14" spans="1:18" x14ac:dyDescent="0.3">
      <c r="A14" s="27" t="s">
        <v>0</v>
      </c>
      <c r="B14" s="112">
        <v>41282</v>
      </c>
      <c r="C14" s="113">
        <v>8566</v>
      </c>
      <c r="D14" s="114" t="s">
        <v>397</v>
      </c>
      <c r="E14" s="113" t="s">
        <v>48</v>
      </c>
      <c r="F14" s="115">
        <v>41309</v>
      </c>
      <c r="G14" s="76">
        <v>5283538</v>
      </c>
      <c r="H14" s="76">
        <v>5283538</v>
      </c>
      <c r="I14" s="28"/>
      <c r="J14" s="119" t="s">
        <v>406</v>
      </c>
      <c r="K14" s="21"/>
    </row>
    <row r="15" spans="1:18" ht="16.5" customHeight="1" x14ac:dyDescent="0.3">
      <c r="A15" s="27"/>
      <c r="B15" s="112"/>
      <c r="C15" s="113"/>
      <c r="D15" s="114"/>
      <c r="E15" s="113"/>
      <c r="F15" s="115"/>
      <c r="G15" s="76"/>
      <c r="H15" s="76"/>
      <c r="I15" s="28"/>
      <c r="J15" s="26"/>
      <c r="K15" s="25"/>
    </row>
    <row r="16" spans="1:18" ht="15.75" customHeight="1" x14ac:dyDescent="0.3">
      <c r="B16" s="32"/>
      <c r="C16" s="33"/>
      <c r="D16" s="34"/>
      <c r="E16" s="14"/>
      <c r="F16" s="14" t="s">
        <v>69</v>
      </c>
      <c r="G16" s="92">
        <f>SUM(G3:G15)</f>
        <v>15195560.98</v>
      </c>
      <c r="H16" s="92">
        <f>SUM(H3:H15)</f>
        <v>15195560.98</v>
      </c>
      <c r="I16" s="92">
        <f>SUM(I3:I15)</f>
        <v>0</v>
      </c>
      <c r="J16" s="35"/>
    </row>
    <row r="17" spans="4:9" x14ac:dyDescent="0.3">
      <c r="E17" s="14"/>
      <c r="F17" s="14"/>
      <c r="G17" s="20"/>
      <c r="H17" s="20"/>
      <c r="I17" s="20"/>
    </row>
    <row r="18" spans="4:9" ht="15.75" x14ac:dyDescent="0.3">
      <c r="D18" s="60" t="s">
        <v>3</v>
      </c>
      <c r="E18" s="91"/>
      <c r="F18" s="91">
        <f>COUNTIF(A3:A15, "x")</f>
        <v>12</v>
      </c>
      <c r="G18" s="100" t="s">
        <v>1</v>
      </c>
    </row>
    <row r="19" spans="4:9" ht="15.75" x14ac:dyDescent="0.3">
      <c r="D19" s="158"/>
      <c r="E19" s="67"/>
      <c r="F19" s="67"/>
      <c r="G19" s="100"/>
    </row>
    <row r="20" spans="4:9" ht="15.75" x14ac:dyDescent="0.3">
      <c r="D20" s="159" t="s">
        <v>4</v>
      </c>
      <c r="E20" s="91"/>
      <c r="F20" s="91">
        <v>0</v>
      </c>
      <c r="G20" s="101">
        <v>0</v>
      </c>
    </row>
    <row r="21" spans="4:9" ht="15.75" x14ac:dyDescent="0.3">
      <c r="D21" s="159" t="s">
        <v>5</v>
      </c>
      <c r="E21" s="91"/>
      <c r="F21" s="91">
        <v>0</v>
      </c>
      <c r="G21" s="101">
        <v>0</v>
      </c>
    </row>
    <row r="22" spans="4:9" ht="15.75" x14ac:dyDescent="0.3">
      <c r="D22" s="159" t="s">
        <v>6</v>
      </c>
      <c r="E22" s="91"/>
      <c r="F22" s="91">
        <v>1</v>
      </c>
      <c r="G22" s="101">
        <v>93308</v>
      </c>
    </row>
    <row r="23" spans="4:9" ht="15.75" x14ac:dyDescent="0.3">
      <c r="D23" s="159" t="s">
        <v>7</v>
      </c>
      <c r="E23" s="91"/>
      <c r="F23" s="91">
        <v>11</v>
      </c>
      <c r="G23" s="101">
        <f>SUM(G4:G14)</f>
        <v>15102252.98</v>
      </c>
    </row>
    <row r="24" spans="4:9" ht="15.75" x14ac:dyDescent="0.3">
      <c r="D24" s="159" t="s">
        <v>8</v>
      </c>
      <c r="E24" s="91"/>
      <c r="F24" s="91">
        <v>0</v>
      </c>
      <c r="G24" s="101">
        <f>+I16</f>
        <v>0</v>
      </c>
    </row>
    <row r="25" spans="4:9" ht="15.75" x14ac:dyDescent="0.3">
      <c r="D25" s="95" t="s">
        <v>9</v>
      </c>
      <c r="E25" s="91"/>
      <c r="F25" s="91">
        <f>SUM(F20:F24)</f>
        <v>12</v>
      </c>
      <c r="G25" s="101">
        <f>SUM(G20:G24)</f>
        <v>15195560.98</v>
      </c>
    </row>
  </sheetData>
  <sortState ref="B3:J14">
    <sortCondition ref="G3:G14"/>
  </sortState>
  <phoneticPr fontId="0" type="noConversion"/>
  <printOptions horizontalCentered="1"/>
  <pageMargins left="0.56999999999999995" right="0.6" top="1.31" bottom="0.49" header="0.45" footer="0.3"/>
  <pageSetup scale="69" fitToHeight="0" orientation="landscape" horizontalDpi="4294967293" verticalDpi="300" r:id="rId1"/>
  <headerFooter alignWithMargins="0">
    <oddHeader>&amp;CBART PROCUREMENT DEPARTMENT
AWARDED IFBs
FY13&amp;R&amp;D</oddHeader>
    <oddFooter>Page &amp;P of &amp;N</oddFooter>
  </headerFooter>
  <ignoredErrors>
    <ignoredError sqref="G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opLeftCell="B1" zoomScaleNormal="100" workbookViewId="0">
      <pane ySplit="2" topLeftCell="A3" activePane="bottomLeft" state="frozen"/>
      <selection pane="bottomLeft" activeCell="D23" sqref="D23"/>
    </sheetView>
  </sheetViews>
  <sheetFormatPr defaultRowHeight="16.5" x14ac:dyDescent="0.3"/>
  <cols>
    <col min="1" max="1" width="2.5" style="51" hidden="1" customWidth="1"/>
    <col min="2" max="2" width="13.375" style="51" customWidth="1"/>
    <col min="3" max="3" width="12.25" style="51" customWidth="1"/>
    <col min="4" max="4" width="51.75" style="51" bestFit="1" customWidth="1"/>
    <col min="5" max="6" width="7.375" style="51" customWidth="1"/>
    <col min="7" max="7" width="12.5" style="51" bestFit="1" customWidth="1"/>
    <col min="8" max="9" width="14.125" style="51" bestFit="1" customWidth="1"/>
    <col min="10" max="10" width="10.625" style="51" bestFit="1" customWidth="1"/>
    <col min="11" max="11" width="24.875" style="51" customWidth="1"/>
    <col min="12" max="16384" width="9" style="51"/>
  </cols>
  <sheetData>
    <row r="1" spans="1:19" ht="18.75" x14ac:dyDescent="0.4">
      <c r="B1" s="52"/>
      <c r="C1" s="53"/>
      <c r="D1" s="54"/>
      <c r="E1" s="53"/>
      <c r="F1" s="53"/>
      <c r="G1" s="53"/>
      <c r="H1" s="55"/>
      <c r="I1" s="55"/>
      <c r="J1" s="55"/>
      <c r="K1" s="54"/>
      <c r="L1" s="54"/>
      <c r="M1" s="54"/>
      <c r="N1" s="54"/>
      <c r="O1" s="54"/>
      <c r="P1" s="54"/>
      <c r="Q1" s="54"/>
      <c r="R1" s="54"/>
      <c r="S1" s="54"/>
    </row>
    <row r="2" spans="1:19" ht="42.75" x14ac:dyDescent="0.3">
      <c r="B2" s="96" t="s">
        <v>10</v>
      </c>
      <c r="C2" s="97" t="s">
        <v>11</v>
      </c>
      <c r="D2" s="98" t="s">
        <v>12</v>
      </c>
      <c r="E2" s="58" t="s">
        <v>24</v>
      </c>
      <c r="F2" s="58" t="s">
        <v>240</v>
      </c>
      <c r="G2" s="97" t="s">
        <v>13</v>
      </c>
      <c r="H2" s="98" t="s">
        <v>14</v>
      </c>
      <c r="I2" s="98" t="s">
        <v>15</v>
      </c>
      <c r="J2" s="99" t="s">
        <v>20</v>
      </c>
      <c r="K2" s="59" t="s">
        <v>22</v>
      </c>
      <c r="L2" s="60"/>
      <c r="M2" s="54"/>
      <c r="N2" s="54"/>
      <c r="O2" s="54"/>
      <c r="P2" s="54"/>
      <c r="Q2" s="54"/>
      <c r="R2" s="54"/>
      <c r="S2" s="54"/>
    </row>
    <row r="3" spans="1:19" x14ac:dyDescent="0.3">
      <c r="A3" s="51" t="s">
        <v>0</v>
      </c>
      <c r="B3" s="74">
        <v>41408</v>
      </c>
      <c r="C3" s="133">
        <v>8921</v>
      </c>
      <c r="D3" s="165" t="s">
        <v>506</v>
      </c>
      <c r="E3" s="133" t="s">
        <v>49</v>
      </c>
      <c r="F3" s="133" t="s">
        <v>272</v>
      </c>
      <c r="G3" s="74">
        <v>41460</v>
      </c>
      <c r="H3" s="76">
        <v>139469</v>
      </c>
      <c r="I3" s="76">
        <v>139469</v>
      </c>
      <c r="J3" s="59"/>
      <c r="K3" s="119" t="s">
        <v>114</v>
      </c>
      <c r="L3" s="67"/>
      <c r="M3" s="54"/>
      <c r="N3" s="54"/>
      <c r="O3" s="54"/>
      <c r="P3" s="54"/>
      <c r="Q3" s="54"/>
      <c r="R3" s="54"/>
      <c r="S3" s="54"/>
    </row>
    <row r="4" spans="1:19" x14ac:dyDescent="0.3">
      <c r="A4" s="51" t="s">
        <v>0</v>
      </c>
      <c r="B4" s="74">
        <v>41471</v>
      </c>
      <c r="C4" s="133">
        <v>10567</v>
      </c>
      <c r="D4" s="165" t="s">
        <v>481</v>
      </c>
      <c r="E4" s="133" t="s">
        <v>48</v>
      </c>
      <c r="F4" s="133"/>
      <c r="G4" s="74">
        <v>41542</v>
      </c>
      <c r="H4" s="76">
        <v>149282</v>
      </c>
      <c r="I4" s="76">
        <v>149282</v>
      </c>
      <c r="J4" s="59"/>
      <c r="K4" s="119" t="s">
        <v>483</v>
      </c>
      <c r="L4" s="67"/>
      <c r="M4" s="54"/>
      <c r="N4" s="54"/>
      <c r="O4" s="54"/>
      <c r="P4" s="54"/>
      <c r="Q4" s="54"/>
      <c r="R4" s="54"/>
      <c r="S4" s="54"/>
    </row>
    <row r="5" spans="1:19" x14ac:dyDescent="0.3">
      <c r="A5" s="61" t="s">
        <v>0</v>
      </c>
      <c r="B5" s="74">
        <v>41408</v>
      </c>
      <c r="C5" s="133">
        <v>11515</v>
      </c>
      <c r="D5" s="165" t="s">
        <v>514</v>
      </c>
      <c r="E5" s="133" t="s">
        <v>48</v>
      </c>
      <c r="F5" s="133"/>
      <c r="G5" s="115">
        <v>41656</v>
      </c>
      <c r="H5" s="76">
        <v>179588</v>
      </c>
      <c r="I5" s="76">
        <v>179588</v>
      </c>
      <c r="J5" s="59"/>
      <c r="K5" s="119" t="s">
        <v>342</v>
      </c>
      <c r="L5" s="67"/>
      <c r="M5" s="54"/>
      <c r="N5" s="54"/>
      <c r="O5" s="54"/>
      <c r="P5" s="54"/>
      <c r="Q5" s="54"/>
      <c r="R5" s="54"/>
      <c r="S5" s="54"/>
    </row>
    <row r="6" spans="1:19" x14ac:dyDescent="0.3">
      <c r="A6" s="61" t="s">
        <v>0</v>
      </c>
      <c r="B6" s="74">
        <v>41394</v>
      </c>
      <c r="C6" s="133" t="s">
        <v>500</v>
      </c>
      <c r="D6" s="165" t="s">
        <v>501</v>
      </c>
      <c r="E6" s="133" t="s">
        <v>48</v>
      </c>
      <c r="F6" s="74"/>
      <c r="G6" s="74">
        <v>41548</v>
      </c>
      <c r="H6" s="76">
        <v>192320</v>
      </c>
      <c r="I6" s="76">
        <v>192320</v>
      </c>
      <c r="J6" s="66"/>
      <c r="K6" s="68" t="s">
        <v>502</v>
      </c>
      <c r="L6" s="67"/>
      <c r="M6" s="54"/>
      <c r="N6" s="54"/>
      <c r="O6" s="54"/>
      <c r="P6" s="54"/>
      <c r="Q6" s="54"/>
      <c r="R6" s="54"/>
      <c r="S6" s="54"/>
    </row>
    <row r="7" spans="1:19" x14ac:dyDescent="0.3">
      <c r="A7" s="51" t="s">
        <v>0</v>
      </c>
      <c r="B7" s="74">
        <v>41548</v>
      </c>
      <c r="C7" s="133" t="s">
        <v>503</v>
      </c>
      <c r="D7" s="165" t="s">
        <v>504</v>
      </c>
      <c r="E7" s="133" t="s">
        <v>49</v>
      </c>
      <c r="F7" s="133" t="s">
        <v>272</v>
      </c>
      <c r="G7" s="74">
        <v>41590</v>
      </c>
      <c r="H7" s="76">
        <v>455870</v>
      </c>
      <c r="I7" s="76">
        <v>455870</v>
      </c>
      <c r="J7" s="59"/>
      <c r="K7" s="119" t="s">
        <v>505</v>
      </c>
      <c r="L7" s="67"/>
      <c r="M7" s="54"/>
      <c r="N7" s="54"/>
      <c r="O7" s="54"/>
      <c r="P7" s="54"/>
      <c r="Q7" s="54"/>
      <c r="R7" s="54"/>
      <c r="S7" s="54"/>
    </row>
    <row r="8" spans="1:19" x14ac:dyDescent="0.3">
      <c r="A8" s="51" t="s">
        <v>0</v>
      </c>
      <c r="B8" s="112">
        <v>41723</v>
      </c>
      <c r="C8" s="113">
        <v>13053</v>
      </c>
      <c r="D8" s="114" t="s">
        <v>580</v>
      </c>
      <c r="E8" s="113" t="s">
        <v>48</v>
      </c>
      <c r="F8" s="113" t="s">
        <v>322</v>
      </c>
      <c r="G8" s="115">
        <v>41816</v>
      </c>
      <c r="H8" s="76">
        <v>628058</v>
      </c>
      <c r="I8" s="76">
        <v>628058</v>
      </c>
      <c r="J8" s="59"/>
      <c r="K8" s="119" t="s">
        <v>582</v>
      </c>
      <c r="L8" s="67"/>
      <c r="M8" s="54"/>
      <c r="N8" s="54"/>
      <c r="O8" s="54"/>
      <c r="P8" s="54"/>
      <c r="Q8" s="54"/>
      <c r="R8" s="54"/>
      <c r="S8" s="54"/>
    </row>
    <row r="9" spans="1:19" x14ac:dyDescent="0.3">
      <c r="A9" s="51" t="s">
        <v>0</v>
      </c>
      <c r="B9" s="74">
        <v>41541</v>
      </c>
      <c r="C9" s="133" t="s">
        <v>512</v>
      </c>
      <c r="D9" s="165" t="s">
        <v>513</v>
      </c>
      <c r="E9" s="133" t="s">
        <v>48</v>
      </c>
      <c r="F9" s="133"/>
      <c r="G9" s="115">
        <v>41646</v>
      </c>
      <c r="H9" s="76">
        <v>683430</v>
      </c>
      <c r="I9" s="76">
        <v>683430</v>
      </c>
      <c r="J9" s="59"/>
      <c r="K9" s="119" t="s">
        <v>532</v>
      </c>
      <c r="L9" s="67"/>
      <c r="M9" s="54"/>
      <c r="N9" s="54"/>
      <c r="O9" s="54"/>
      <c r="P9" s="54"/>
      <c r="Q9" s="54"/>
      <c r="R9" s="54"/>
      <c r="S9" s="54"/>
    </row>
    <row r="10" spans="1:19" x14ac:dyDescent="0.3">
      <c r="B10" s="112">
        <v>41765</v>
      </c>
      <c r="C10" s="113">
        <v>13045</v>
      </c>
      <c r="D10" s="114" t="s">
        <v>579</v>
      </c>
      <c r="E10" s="113" t="s">
        <v>48</v>
      </c>
      <c r="F10" s="113" t="s">
        <v>322</v>
      </c>
      <c r="G10" s="115">
        <v>41815</v>
      </c>
      <c r="H10" s="76">
        <v>1292982</v>
      </c>
      <c r="I10" s="76">
        <v>1292982</v>
      </c>
      <c r="J10" s="59"/>
      <c r="K10" s="118" t="s">
        <v>581</v>
      </c>
      <c r="L10" s="67"/>
      <c r="M10" s="54"/>
      <c r="N10" s="54"/>
      <c r="O10" s="54"/>
      <c r="P10" s="54"/>
      <c r="Q10" s="54"/>
      <c r="R10" s="54"/>
      <c r="S10" s="54"/>
    </row>
    <row r="11" spans="1:19" x14ac:dyDescent="0.3">
      <c r="A11" s="51" t="s">
        <v>0</v>
      </c>
      <c r="B11" s="74">
        <v>41457</v>
      </c>
      <c r="C11" s="133">
        <v>10492</v>
      </c>
      <c r="D11" s="165" t="s">
        <v>480</v>
      </c>
      <c r="E11" s="133" t="s">
        <v>48</v>
      </c>
      <c r="F11" s="133"/>
      <c r="G11" s="74">
        <v>41535</v>
      </c>
      <c r="H11" s="76">
        <v>1321353</v>
      </c>
      <c r="I11" s="76">
        <v>1321353</v>
      </c>
      <c r="J11" s="66"/>
      <c r="K11" s="119" t="s">
        <v>482</v>
      </c>
      <c r="L11" s="67"/>
      <c r="M11" s="54"/>
      <c r="N11" s="54"/>
      <c r="O11" s="54"/>
      <c r="P11" s="54"/>
      <c r="Q11" s="54"/>
      <c r="R11" s="54"/>
      <c r="S11" s="54"/>
    </row>
    <row r="12" spans="1:19" x14ac:dyDescent="0.3">
      <c r="A12" s="51" t="s">
        <v>0</v>
      </c>
      <c r="B12" s="112">
        <v>41709</v>
      </c>
      <c r="C12" s="113" t="s">
        <v>738</v>
      </c>
      <c r="D12" s="114" t="s">
        <v>739</v>
      </c>
      <c r="E12" s="113" t="s">
        <v>48</v>
      </c>
      <c r="F12" s="113" t="s">
        <v>322</v>
      </c>
      <c r="G12" s="115">
        <v>41808</v>
      </c>
      <c r="H12" s="76">
        <v>1995000</v>
      </c>
      <c r="I12" s="76">
        <v>1995000</v>
      </c>
      <c r="J12" s="59"/>
      <c r="K12" s="68" t="s">
        <v>740</v>
      </c>
      <c r="L12" s="67"/>
      <c r="M12" s="54"/>
      <c r="N12" s="54"/>
      <c r="O12" s="54"/>
      <c r="P12" s="54"/>
      <c r="Q12" s="54"/>
      <c r="R12" s="54"/>
      <c r="S12" s="54"/>
    </row>
    <row r="13" spans="1:19" x14ac:dyDescent="0.3">
      <c r="A13" s="61"/>
      <c r="B13" s="74"/>
      <c r="C13" s="133"/>
      <c r="D13" s="165"/>
      <c r="E13" s="133"/>
      <c r="F13" s="133"/>
      <c r="G13" s="115"/>
      <c r="H13" s="76"/>
      <c r="I13" s="83"/>
      <c r="J13" s="59"/>
      <c r="K13" s="77"/>
      <c r="L13" s="67"/>
    </row>
    <row r="14" spans="1:19" ht="15.75" customHeight="1" x14ac:dyDescent="0.3">
      <c r="B14" s="88"/>
      <c r="C14" s="89"/>
      <c r="D14" s="90"/>
      <c r="E14" s="91"/>
      <c r="F14" s="91"/>
      <c r="G14" s="91" t="s">
        <v>70</v>
      </c>
      <c r="H14" s="92">
        <f>SUM(H3:H13)</f>
        <v>7037352</v>
      </c>
      <c r="I14" s="92">
        <f>SUM(I3:I13)</f>
        <v>7037352</v>
      </c>
      <c r="J14" s="92">
        <f>SUM(J3:J13)</f>
        <v>0</v>
      </c>
      <c r="K14" s="93"/>
    </row>
    <row r="15" spans="1:19" x14ac:dyDescent="0.3">
      <c r="E15" s="91"/>
      <c r="F15" s="91"/>
      <c r="G15" s="91"/>
      <c r="H15" s="92"/>
      <c r="I15" s="92"/>
      <c r="J15" s="92"/>
    </row>
    <row r="16" spans="1:19" x14ac:dyDescent="0.3">
      <c r="D16" s="168" t="s">
        <v>3</v>
      </c>
      <c r="E16" s="125"/>
      <c r="F16" s="125"/>
      <c r="G16" s="125">
        <v>10</v>
      </c>
      <c r="H16" s="141" t="s">
        <v>1</v>
      </c>
    </row>
    <row r="17" spans="4:8" x14ac:dyDescent="0.3">
      <c r="D17" s="169"/>
      <c r="E17" s="125"/>
      <c r="F17" s="125"/>
      <c r="G17" s="125"/>
      <c r="H17" s="141"/>
    </row>
    <row r="18" spans="4:8" x14ac:dyDescent="0.3">
      <c r="D18" s="170" t="s">
        <v>4</v>
      </c>
      <c r="E18" s="125"/>
      <c r="F18" s="125"/>
      <c r="G18" s="125">
        <v>0</v>
      </c>
      <c r="H18" s="129">
        <v>0</v>
      </c>
    </row>
    <row r="19" spans="4:8" x14ac:dyDescent="0.3">
      <c r="D19" s="170" t="s">
        <v>5</v>
      </c>
      <c r="E19" s="125"/>
      <c r="F19" s="125"/>
      <c r="G19" s="125">
        <v>0</v>
      </c>
      <c r="H19" s="129">
        <v>0</v>
      </c>
    </row>
    <row r="20" spans="4:8" x14ac:dyDescent="0.3">
      <c r="D20" s="170" t="s">
        <v>6</v>
      </c>
      <c r="E20" s="125"/>
      <c r="F20" s="125"/>
      <c r="G20" s="125">
        <v>0</v>
      </c>
      <c r="H20" s="129">
        <v>0</v>
      </c>
    </row>
    <row r="21" spans="4:8" x14ac:dyDescent="0.3">
      <c r="D21" s="170" t="s">
        <v>7</v>
      </c>
      <c r="E21" s="125"/>
      <c r="F21" s="125"/>
      <c r="G21" s="125">
        <v>10</v>
      </c>
      <c r="H21" s="129">
        <f>SUM(I3:I13)</f>
        <v>7037352</v>
      </c>
    </row>
    <row r="22" spans="4:8" x14ac:dyDescent="0.3">
      <c r="D22" s="170" t="s">
        <v>8</v>
      </c>
      <c r="E22" s="125"/>
      <c r="F22" s="125"/>
      <c r="G22" s="125">
        <v>0</v>
      </c>
      <c r="H22" s="129">
        <f>+J14</f>
        <v>0</v>
      </c>
    </row>
    <row r="23" spans="4:8" x14ac:dyDescent="0.3">
      <c r="D23" s="130" t="s">
        <v>9</v>
      </c>
      <c r="E23" s="125"/>
      <c r="F23" s="125"/>
      <c r="G23" s="125">
        <f>SUM(G18:G22)</f>
        <v>10</v>
      </c>
      <c r="H23" s="129">
        <f>SUM(H18:H22)</f>
        <v>7037352</v>
      </c>
    </row>
  </sheetData>
  <sortState ref="B3:K12">
    <sortCondition ref="H3:H12"/>
  </sortState>
  <phoneticPr fontId="0" type="noConversion"/>
  <printOptions horizontalCentered="1"/>
  <pageMargins left="0.56999999999999995" right="0.6" top="1.31" bottom="0.49" header="0.45" footer="0.3"/>
  <pageSetup scale="68" fitToHeight="0" orientation="landscape" r:id="rId1"/>
  <headerFooter alignWithMargins="0">
    <oddHeader>&amp;CBART PROCUREMENT DEPARTMENT
AWARDED IFBs
FY14&amp;R&amp;D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opLeftCell="B1" zoomScaleNormal="100" workbookViewId="0">
      <pane ySplit="2" topLeftCell="A3" activePane="bottomLeft" state="frozen"/>
      <selection pane="bottomLeft" activeCell="D27" sqref="D27"/>
    </sheetView>
  </sheetViews>
  <sheetFormatPr defaultRowHeight="16.5" x14ac:dyDescent="0.3"/>
  <cols>
    <col min="1" max="1" width="2.5" style="51" hidden="1" customWidth="1"/>
    <col min="2" max="2" width="13.375" style="51" customWidth="1"/>
    <col min="3" max="3" width="11.25" style="51" customWidth="1"/>
    <col min="4" max="4" width="51.75" style="51" bestFit="1" customWidth="1"/>
    <col min="5" max="6" width="7.5" style="51" customWidth="1"/>
    <col min="7" max="7" width="12.5" style="51" bestFit="1" customWidth="1"/>
    <col min="8" max="9" width="14.125" style="51" bestFit="1" customWidth="1"/>
    <col min="10" max="10" width="10.625" style="51" bestFit="1" customWidth="1"/>
    <col min="11" max="11" width="23" style="51" customWidth="1"/>
    <col min="12" max="16384" width="9" style="51"/>
  </cols>
  <sheetData>
    <row r="1" spans="1:19" ht="18.75" x14ac:dyDescent="0.4">
      <c r="B1" s="52"/>
      <c r="C1" s="53"/>
      <c r="D1" s="54"/>
      <c r="E1" s="53"/>
      <c r="F1" s="53"/>
      <c r="G1" s="53"/>
      <c r="H1" s="55"/>
      <c r="I1" s="55"/>
      <c r="J1" s="55"/>
      <c r="K1" s="54"/>
      <c r="L1" s="54"/>
      <c r="M1" s="54"/>
      <c r="N1" s="54"/>
      <c r="O1" s="54"/>
      <c r="P1" s="54"/>
      <c r="Q1" s="54"/>
      <c r="R1" s="54"/>
      <c r="S1" s="54"/>
    </row>
    <row r="2" spans="1:19" ht="42.75" x14ac:dyDescent="0.3">
      <c r="B2" s="96" t="s">
        <v>10</v>
      </c>
      <c r="C2" s="97" t="s">
        <v>11</v>
      </c>
      <c r="D2" s="98" t="s">
        <v>12</v>
      </c>
      <c r="E2" s="58" t="s">
        <v>24</v>
      </c>
      <c r="F2" s="58" t="s">
        <v>240</v>
      </c>
      <c r="G2" s="97" t="s">
        <v>13</v>
      </c>
      <c r="H2" s="98" t="s">
        <v>14</v>
      </c>
      <c r="I2" s="98" t="s">
        <v>15</v>
      </c>
      <c r="J2" s="99" t="s">
        <v>20</v>
      </c>
      <c r="K2" s="59" t="s">
        <v>22</v>
      </c>
      <c r="L2" s="60"/>
      <c r="M2" s="54"/>
      <c r="N2" s="54"/>
      <c r="O2" s="54"/>
      <c r="P2" s="54"/>
      <c r="Q2" s="54"/>
      <c r="R2" s="54"/>
      <c r="S2" s="54"/>
    </row>
    <row r="3" spans="1:19" x14ac:dyDescent="0.3">
      <c r="A3" s="51" t="s">
        <v>0</v>
      </c>
      <c r="B3" s="112">
        <v>41940</v>
      </c>
      <c r="C3" s="113" t="s">
        <v>688</v>
      </c>
      <c r="D3" s="114" t="s">
        <v>689</v>
      </c>
      <c r="E3" s="113" t="s">
        <v>49</v>
      </c>
      <c r="F3" s="113" t="s">
        <v>272</v>
      </c>
      <c r="G3" s="115">
        <v>42034</v>
      </c>
      <c r="H3" s="76">
        <v>204824</v>
      </c>
      <c r="I3" s="76">
        <v>204824</v>
      </c>
      <c r="J3" s="59"/>
      <c r="K3" s="119" t="s">
        <v>690</v>
      </c>
      <c r="L3" s="67"/>
      <c r="M3" s="54"/>
      <c r="N3" s="54"/>
      <c r="O3" s="54"/>
      <c r="P3" s="54"/>
      <c r="Q3" s="54"/>
      <c r="R3" s="54"/>
      <c r="S3" s="54"/>
    </row>
    <row r="4" spans="1:19" x14ac:dyDescent="0.3">
      <c r="B4" s="112">
        <v>42129</v>
      </c>
      <c r="C4" s="113" t="s">
        <v>735</v>
      </c>
      <c r="D4" s="114" t="s">
        <v>736</v>
      </c>
      <c r="E4" s="113" t="s">
        <v>49</v>
      </c>
      <c r="F4" s="113" t="s">
        <v>272</v>
      </c>
      <c r="G4" s="115">
        <v>42165</v>
      </c>
      <c r="H4" s="76">
        <v>237451</v>
      </c>
      <c r="I4" s="76">
        <v>237451</v>
      </c>
      <c r="J4" s="59"/>
      <c r="K4" s="119" t="s">
        <v>737</v>
      </c>
      <c r="L4" s="67"/>
      <c r="M4" s="54"/>
      <c r="N4" s="54"/>
      <c r="O4" s="54"/>
      <c r="P4" s="54"/>
      <c r="Q4" s="54"/>
      <c r="R4" s="54"/>
      <c r="S4" s="54"/>
    </row>
    <row r="5" spans="1:19" x14ac:dyDescent="0.3">
      <c r="A5" s="61" t="s">
        <v>0</v>
      </c>
      <c r="B5" s="112">
        <v>41933</v>
      </c>
      <c r="C5" s="113" t="s">
        <v>691</v>
      </c>
      <c r="D5" s="114" t="s">
        <v>692</v>
      </c>
      <c r="E5" s="113" t="s">
        <v>48</v>
      </c>
      <c r="F5" s="113"/>
      <c r="G5" s="115">
        <v>42059</v>
      </c>
      <c r="H5" s="76">
        <v>350641</v>
      </c>
      <c r="I5" s="76">
        <v>350641</v>
      </c>
      <c r="J5" s="59"/>
      <c r="K5" s="119" t="s">
        <v>693</v>
      </c>
      <c r="L5" s="67"/>
      <c r="M5" s="54"/>
      <c r="N5" s="54"/>
      <c r="O5" s="54"/>
      <c r="P5" s="54"/>
      <c r="Q5" s="54"/>
      <c r="R5" s="54"/>
      <c r="S5" s="54"/>
    </row>
    <row r="6" spans="1:19" x14ac:dyDescent="0.3">
      <c r="A6" s="61" t="s">
        <v>0</v>
      </c>
      <c r="B6" s="112">
        <v>42087</v>
      </c>
      <c r="C6" s="113" t="s">
        <v>749</v>
      </c>
      <c r="D6" s="114" t="s">
        <v>750</v>
      </c>
      <c r="E6" s="113" t="s">
        <v>49</v>
      </c>
      <c r="F6" s="113" t="s">
        <v>272</v>
      </c>
      <c r="G6" s="115">
        <v>42123</v>
      </c>
      <c r="H6" s="76">
        <v>362336</v>
      </c>
      <c r="I6" s="76">
        <v>362336</v>
      </c>
      <c r="J6" s="104"/>
      <c r="K6" s="68" t="s">
        <v>751</v>
      </c>
      <c r="L6" s="67"/>
      <c r="M6" s="54"/>
      <c r="N6" s="54"/>
      <c r="O6" s="54"/>
      <c r="P6" s="54"/>
      <c r="Q6" s="54"/>
      <c r="R6" s="54"/>
      <c r="S6" s="54"/>
    </row>
    <row r="7" spans="1:19" x14ac:dyDescent="0.3">
      <c r="A7" s="61" t="s">
        <v>0</v>
      </c>
      <c r="B7" s="112">
        <v>42129</v>
      </c>
      <c r="C7" s="113" t="s">
        <v>716</v>
      </c>
      <c r="D7" s="114" t="s">
        <v>717</v>
      </c>
      <c r="E7" s="113" t="s">
        <v>49</v>
      </c>
      <c r="F7" s="113" t="s">
        <v>272</v>
      </c>
      <c r="G7" s="115">
        <v>42165</v>
      </c>
      <c r="H7" s="76">
        <v>407189</v>
      </c>
      <c r="I7" s="76">
        <v>407189</v>
      </c>
      <c r="J7" s="104"/>
      <c r="K7" s="119" t="s">
        <v>728</v>
      </c>
      <c r="L7" s="67"/>
      <c r="M7" s="54"/>
      <c r="N7" s="54"/>
      <c r="O7" s="54"/>
      <c r="P7" s="54"/>
      <c r="Q7" s="54"/>
      <c r="R7" s="54"/>
      <c r="S7" s="54"/>
    </row>
    <row r="8" spans="1:19" x14ac:dyDescent="0.3">
      <c r="A8" s="61" t="s">
        <v>0</v>
      </c>
      <c r="B8" s="112">
        <v>41940</v>
      </c>
      <c r="C8" s="113" t="s">
        <v>658</v>
      </c>
      <c r="D8" s="114" t="s">
        <v>659</v>
      </c>
      <c r="E8" s="113" t="s">
        <v>49</v>
      </c>
      <c r="F8" s="113" t="s">
        <v>272</v>
      </c>
      <c r="G8" s="115">
        <v>41988</v>
      </c>
      <c r="H8" s="76">
        <v>485050</v>
      </c>
      <c r="I8" s="76">
        <v>485050</v>
      </c>
      <c r="J8" s="59"/>
      <c r="K8" s="119" t="s">
        <v>664</v>
      </c>
      <c r="L8" s="67"/>
      <c r="M8" s="54"/>
      <c r="N8" s="54"/>
      <c r="O8" s="54"/>
      <c r="P8" s="54"/>
      <c r="Q8" s="54"/>
      <c r="R8" s="54"/>
      <c r="S8" s="54"/>
    </row>
    <row r="9" spans="1:19" x14ac:dyDescent="0.3">
      <c r="A9" s="61" t="s">
        <v>0</v>
      </c>
      <c r="B9" s="112">
        <v>41730</v>
      </c>
      <c r="C9" s="113" t="s">
        <v>741</v>
      </c>
      <c r="D9" s="114" t="s">
        <v>742</v>
      </c>
      <c r="E9" s="113" t="s">
        <v>48</v>
      </c>
      <c r="F9" s="113" t="s">
        <v>322</v>
      </c>
      <c r="G9" s="115">
        <v>41857</v>
      </c>
      <c r="H9" s="76">
        <v>490500</v>
      </c>
      <c r="I9" s="76">
        <v>490500</v>
      </c>
      <c r="J9" s="104"/>
      <c r="K9" s="68" t="s">
        <v>743</v>
      </c>
      <c r="L9" s="67"/>
      <c r="M9" s="54"/>
      <c r="N9" s="54"/>
      <c r="O9" s="54"/>
      <c r="P9" s="54"/>
      <c r="Q9" s="54"/>
      <c r="R9" s="54"/>
      <c r="S9" s="54"/>
    </row>
    <row r="10" spans="1:19" x14ac:dyDescent="0.3">
      <c r="A10" s="61" t="s">
        <v>0</v>
      </c>
      <c r="B10" s="112">
        <v>42157</v>
      </c>
      <c r="C10" s="113" t="s">
        <v>720</v>
      </c>
      <c r="D10" s="114" t="s">
        <v>721</v>
      </c>
      <c r="E10" s="113" t="s">
        <v>49</v>
      </c>
      <c r="F10" s="113" t="s">
        <v>272</v>
      </c>
      <c r="G10" s="115">
        <v>42184</v>
      </c>
      <c r="H10" s="76">
        <v>514541</v>
      </c>
      <c r="I10" s="76">
        <v>514541</v>
      </c>
      <c r="J10" s="104"/>
      <c r="K10" s="119" t="s">
        <v>730</v>
      </c>
      <c r="L10" s="67"/>
      <c r="M10" s="54"/>
      <c r="N10" s="54"/>
      <c r="O10" s="54"/>
      <c r="P10" s="54"/>
      <c r="Q10" s="54"/>
      <c r="R10" s="54"/>
      <c r="S10" s="54"/>
    </row>
    <row r="11" spans="1:19" x14ac:dyDescent="0.3">
      <c r="A11" s="61" t="s">
        <v>0</v>
      </c>
      <c r="B11" s="112">
        <v>41891</v>
      </c>
      <c r="C11" s="113" t="s">
        <v>744</v>
      </c>
      <c r="D11" s="114" t="s">
        <v>745</v>
      </c>
      <c r="E11" s="113" t="s">
        <v>48</v>
      </c>
      <c r="F11" s="113" t="s">
        <v>322</v>
      </c>
      <c r="G11" s="115">
        <v>42017</v>
      </c>
      <c r="H11" s="76">
        <v>542360</v>
      </c>
      <c r="I11" s="76">
        <v>542360</v>
      </c>
      <c r="J11" s="104"/>
      <c r="K11" s="68" t="s">
        <v>746</v>
      </c>
      <c r="L11" s="67"/>
      <c r="M11" s="54"/>
      <c r="N11" s="54"/>
      <c r="O11" s="54"/>
      <c r="P11" s="54"/>
      <c r="Q11" s="54"/>
      <c r="R11" s="54"/>
      <c r="S11" s="54"/>
    </row>
    <row r="12" spans="1:19" x14ac:dyDescent="0.3">
      <c r="A12" s="61"/>
      <c r="B12" s="112">
        <v>42108</v>
      </c>
      <c r="C12" s="113" t="s">
        <v>724</v>
      </c>
      <c r="D12" s="114" t="s">
        <v>725</v>
      </c>
      <c r="E12" s="113" t="s">
        <v>49</v>
      </c>
      <c r="F12" s="113" t="s">
        <v>272</v>
      </c>
      <c r="G12" s="115">
        <v>42150</v>
      </c>
      <c r="H12" s="76">
        <v>685397</v>
      </c>
      <c r="I12" s="76">
        <v>685397</v>
      </c>
      <c r="J12" s="104"/>
      <c r="K12" s="119" t="s">
        <v>727</v>
      </c>
      <c r="L12" s="67"/>
      <c r="M12" s="54"/>
      <c r="N12" s="54"/>
      <c r="O12" s="54"/>
      <c r="P12" s="54"/>
      <c r="Q12" s="54"/>
      <c r="R12" s="54"/>
      <c r="S12" s="54"/>
    </row>
    <row r="13" spans="1:19" x14ac:dyDescent="0.3">
      <c r="A13" s="61"/>
      <c r="B13" s="112">
        <v>41877</v>
      </c>
      <c r="C13" s="113" t="s">
        <v>747</v>
      </c>
      <c r="D13" s="114" t="s">
        <v>748</v>
      </c>
      <c r="E13" s="113" t="s">
        <v>48</v>
      </c>
      <c r="F13" s="113" t="s">
        <v>322</v>
      </c>
      <c r="G13" s="115">
        <v>42038</v>
      </c>
      <c r="H13" s="76">
        <v>1166832</v>
      </c>
      <c r="I13" s="76">
        <v>1166832</v>
      </c>
      <c r="J13" s="104"/>
      <c r="K13" s="119"/>
      <c r="L13" s="67"/>
      <c r="M13" s="54"/>
      <c r="N13" s="54"/>
      <c r="O13" s="54"/>
      <c r="P13" s="54"/>
      <c r="Q13" s="54"/>
      <c r="R13" s="54"/>
      <c r="S13" s="54"/>
    </row>
    <row r="14" spans="1:19" x14ac:dyDescent="0.3">
      <c r="A14" s="61"/>
      <c r="B14" s="112">
        <v>41849</v>
      </c>
      <c r="C14" s="113">
        <v>8936</v>
      </c>
      <c r="D14" s="114" t="s">
        <v>643</v>
      </c>
      <c r="E14" s="113" t="s">
        <v>48</v>
      </c>
      <c r="F14" s="113"/>
      <c r="G14" s="115">
        <v>41918</v>
      </c>
      <c r="H14" s="76">
        <v>1192787</v>
      </c>
      <c r="I14" s="76">
        <v>1192787</v>
      </c>
      <c r="J14" s="104"/>
      <c r="K14" s="119" t="s">
        <v>638</v>
      </c>
      <c r="L14" s="67"/>
      <c r="M14" s="54"/>
      <c r="N14" s="54"/>
      <c r="O14" s="54"/>
      <c r="P14" s="54"/>
      <c r="Q14" s="54"/>
      <c r="R14" s="54"/>
      <c r="S14" s="54"/>
    </row>
    <row r="15" spans="1:19" x14ac:dyDescent="0.3">
      <c r="A15" s="61"/>
      <c r="B15" s="112">
        <v>42143</v>
      </c>
      <c r="C15" s="113" t="s">
        <v>718</v>
      </c>
      <c r="D15" s="114" t="s">
        <v>719</v>
      </c>
      <c r="E15" s="113" t="s">
        <v>49</v>
      </c>
      <c r="F15" s="113" t="s">
        <v>272</v>
      </c>
      <c r="G15" s="115">
        <v>42180</v>
      </c>
      <c r="H15" s="76">
        <v>1560375</v>
      </c>
      <c r="I15" s="76">
        <v>1560375</v>
      </c>
      <c r="J15" s="104"/>
      <c r="K15" s="119" t="s">
        <v>729</v>
      </c>
      <c r="L15" s="67"/>
      <c r="M15" s="54"/>
      <c r="N15" s="54"/>
      <c r="O15" s="54"/>
      <c r="P15" s="54"/>
      <c r="Q15" s="54"/>
      <c r="R15" s="54"/>
      <c r="S15" s="54"/>
    </row>
    <row r="16" spans="1:19" x14ac:dyDescent="0.3">
      <c r="A16" s="61" t="s">
        <v>0</v>
      </c>
      <c r="B16" s="112">
        <v>42045</v>
      </c>
      <c r="C16" s="113" t="s">
        <v>722</v>
      </c>
      <c r="D16" s="114" t="s">
        <v>723</v>
      </c>
      <c r="E16" s="113" t="s">
        <v>49</v>
      </c>
      <c r="F16" s="113" t="s">
        <v>272</v>
      </c>
      <c r="G16" s="115">
        <v>42104</v>
      </c>
      <c r="H16" s="76">
        <v>3210618</v>
      </c>
      <c r="I16" s="76">
        <v>3210618</v>
      </c>
      <c r="J16" s="104"/>
      <c r="K16" s="119" t="s">
        <v>726</v>
      </c>
      <c r="L16" s="67"/>
      <c r="M16" s="54"/>
      <c r="N16" s="54"/>
      <c r="O16" s="54"/>
      <c r="P16" s="54"/>
      <c r="Q16" s="54"/>
      <c r="R16" s="54"/>
      <c r="S16" s="54"/>
    </row>
    <row r="17" spans="1:12" x14ac:dyDescent="0.3">
      <c r="A17" s="61"/>
      <c r="B17" s="115"/>
      <c r="C17" s="113"/>
      <c r="D17" s="178"/>
      <c r="E17" s="72"/>
      <c r="F17" s="72"/>
      <c r="G17" s="115"/>
      <c r="H17" s="76"/>
      <c r="I17" s="76"/>
      <c r="J17" s="59"/>
      <c r="K17" s="119"/>
      <c r="L17" s="67"/>
    </row>
    <row r="18" spans="1:12" ht="15.75" customHeight="1" x14ac:dyDescent="0.3">
      <c r="B18" s="88"/>
      <c r="C18" s="89"/>
      <c r="D18" s="90"/>
      <c r="E18" s="91"/>
      <c r="F18" s="91"/>
      <c r="G18" s="91" t="s">
        <v>71</v>
      </c>
      <c r="H18" s="92">
        <f>SUM(H3:H17)</f>
        <v>11410901</v>
      </c>
      <c r="I18" s="92">
        <f>SUM(I3:I17)</f>
        <v>11410901</v>
      </c>
      <c r="J18" s="92">
        <f>SUM(J3:J17)</f>
        <v>0</v>
      </c>
      <c r="K18" s="93"/>
    </row>
    <row r="19" spans="1:12" x14ac:dyDescent="0.3">
      <c r="E19" s="91"/>
      <c r="F19" s="91"/>
      <c r="G19" s="91"/>
      <c r="H19" s="92"/>
      <c r="I19" s="92"/>
      <c r="J19" s="92"/>
    </row>
    <row r="20" spans="1:12" x14ac:dyDescent="0.3">
      <c r="D20" s="60" t="s">
        <v>3</v>
      </c>
      <c r="E20" s="91"/>
      <c r="F20" s="91"/>
      <c r="G20" s="91">
        <v>14</v>
      </c>
      <c r="H20" s="164" t="s">
        <v>1</v>
      </c>
    </row>
    <row r="21" spans="1:12" x14ac:dyDescent="0.3">
      <c r="D21" s="158"/>
      <c r="E21" s="91"/>
      <c r="F21" s="91"/>
      <c r="G21" s="91"/>
      <c r="H21" s="164"/>
    </row>
    <row r="22" spans="1:12" x14ac:dyDescent="0.3">
      <c r="D22" s="159" t="s">
        <v>4</v>
      </c>
      <c r="E22" s="91"/>
      <c r="F22" s="91"/>
      <c r="G22" s="91">
        <v>0</v>
      </c>
      <c r="H22" s="101">
        <v>0</v>
      </c>
    </row>
    <row r="23" spans="1:12" x14ac:dyDescent="0.3">
      <c r="D23" s="159" t="s">
        <v>5</v>
      </c>
      <c r="E23" s="91"/>
      <c r="F23" s="91"/>
      <c r="G23" s="91">
        <v>0</v>
      </c>
      <c r="H23" s="101">
        <v>0</v>
      </c>
    </row>
    <row r="24" spans="1:12" x14ac:dyDescent="0.3">
      <c r="D24" s="159" t="s">
        <v>6</v>
      </c>
      <c r="E24" s="91"/>
      <c r="F24" s="91"/>
      <c r="G24" s="91">
        <v>0</v>
      </c>
      <c r="H24" s="101">
        <v>0</v>
      </c>
    </row>
    <row r="25" spans="1:12" x14ac:dyDescent="0.3">
      <c r="D25" s="159" t="s">
        <v>7</v>
      </c>
      <c r="E25" s="91"/>
      <c r="F25" s="91"/>
      <c r="G25" s="91">
        <v>14</v>
      </c>
      <c r="H25" s="101">
        <v>11410901</v>
      </c>
    </row>
    <row r="26" spans="1:12" x14ac:dyDescent="0.3">
      <c r="D26" s="159" t="s">
        <v>8</v>
      </c>
      <c r="E26" s="91"/>
      <c r="F26" s="91"/>
      <c r="G26" s="91">
        <v>0</v>
      </c>
      <c r="H26" s="101">
        <v>0</v>
      </c>
    </row>
    <row r="27" spans="1:12" x14ac:dyDescent="0.3">
      <c r="D27" s="95" t="s">
        <v>9</v>
      </c>
      <c r="E27" s="91"/>
      <c r="F27" s="91"/>
      <c r="G27" s="91">
        <v>14</v>
      </c>
      <c r="H27" s="101">
        <f>SUM(H22:H26)</f>
        <v>11410901</v>
      </c>
    </row>
  </sheetData>
  <sortState ref="B3:K16">
    <sortCondition ref="H3:H16"/>
  </sortState>
  <phoneticPr fontId="0" type="noConversion"/>
  <printOptions horizontalCentered="1"/>
  <pageMargins left="0.56999999999999995" right="0.6" top="1.31" bottom="0.49" header="0.45" footer="0.3"/>
  <pageSetup scale="69" fitToHeight="0" orientation="landscape" r:id="rId1"/>
  <headerFooter alignWithMargins="0">
    <oddHeader>&amp;LREVISIONS MADE ON 12/08/15&amp;CBART PROCUREMENT DEPARTMENT
AWARDED IFBs
FY15&amp;R&amp;D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opLeftCell="B1" zoomScaleNormal="100" workbookViewId="0">
      <pane ySplit="1" topLeftCell="A31" activePane="bottomLeft" state="frozen"/>
      <selection pane="bottomLeft" activeCell="D58" sqref="D58"/>
    </sheetView>
  </sheetViews>
  <sheetFormatPr defaultRowHeight="15" x14ac:dyDescent="0.3"/>
  <cols>
    <col min="1" max="1" width="3.75" hidden="1" customWidth="1"/>
    <col min="2" max="2" width="13.125" customWidth="1"/>
    <col min="3" max="3" width="11.375" customWidth="1"/>
    <col min="4" max="4" width="59.375" customWidth="1"/>
    <col min="5" max="5" width="7.625" customWidth="1"/>
    <col min="6" max="6" width="11.5" customWidth="1"/>
    <col min="7" max="7" width="13.875" customWidth="1"/>
    <col min="8" max="8" width="11.625" customWidth="1"/>
    <col min="9" max="9" width="13" customWidth="1"/>
    <col min="10" max="10" width="10.625" customWidth="1"/>
    <col min="11" max="11" width="12.375" customWidth="1"/>
    <col min="12" max="12" width="11" customWidth="1"/>
    <col min="13" max="13" width="27" customWidth="1"/>
    <col min="14" max="14" width="9" style="25"/>
  </cols>
  <sheetData>
    <row r="1" spans="1:21" ht="48" x14ac:dyDescent="0.3">
      <c r="B1" s="108" t="s">
        <v>10</v>
      </c>
      <c r="C1" s="109" t="s">
        <v>11</v>
      </c>
      <c r="D1" s="110" t="s">
        <v>12</v>
      </c>
      <c r="E1" s="109" t="s">
        <v>24</v>
      </c>
      <c r="F1" s="109" t="s">
        <v>13</v>
      </c>
      <c r="G1" s="110" t="s">
        <v>14</v>
      </c>
      <c r="H1" s="110" t="s">
        <v>16</v>
      </c>
      <c r="I1" s="109" t="s">
        <v>17</v>
      </c>
      <c r="J1" s="109" t="s">
        <v>18</v>
      </c>
      <c r="K1" s="110" t="s">
        <v>19</v>
      </c>
      <c r="L1" s="111" t="s">
        <v>21</v>
      </c>
      <c r="M1" s="110" t="s">
        <v>23</v>
      </c>
      <c r="N1" s="46"/>
      <c r="O1" s="1"/>
      <c r="P1" s="1"/>
      <c r="Q1" s="1"/>
      <c r="R1" s="1"/>
      <c r="S1" s="1"/>
      <c r="T1" s="1"/>
      <c r="U1" s="1"/>
    </row>
    <row r="2" spans="1:21" ht="15.75" x14ac:dyDescent="0.3">
      <c r="A2" t="s">
        <v>2</v>
      </c>
      <c r="B2" s="112">
        <v>40631</v>
      </c>
      <c r="C2" s="113" t="s">
        <v>156</v>
      </c>
      <c r="D2" s="114" t="s">
        <v>157</v>
      </c>
      <c r="E2" s="113" t="s">
        <v>48</v>
      </c>
      <c r="F2" s="115">
        <v>40672</v>
      </c>
      <c r="G2" s="76">
        <v>15489</v>
      </c>
      <c r="H2" s="68"/>
      <c r="I2" s="68"/>
      <c r="J2" s="76">
        <v>15489</v>
      </c>
      <c r="K2" s="68"/>
      <c r="L2" s="121"/>
      <c r="M2" s="119" t="s">
        <v>167</v>
      </c>
      <c r="N2" s="21"/>
      <c r="O2" s="1"/>
    </row>
    <row r="3" spans="1:21" ht="16.5" x14ac:dyDescent="0.3">
      <c r="A3" t="s">
        <v>2</v>
      </c>
      <c r="B3" s="112">
        <v>40113</v>
      </c>
      <c r="C3" s="113" t="s">
        <v>37</v>
      </c>
      <c r="D3" s="114" t="s">
        <v>38</v>
      </c>
      <c r="E3" s="113" t="s">
        <v>48</v>
      </c>
      <c r="F3" s="115">
        <v>40402</v>
      </c>
      <c r="G3" s="76">
        <v>32200</v>
      </c>
      <c r="H3" s="76">
        <v>32200</v>
      </c>
      <c r="I3" s="84"/>
      <c r="J3" s="116"/>
      <c r="K3" s="116"/>
      <c r="L3" s="117"/>
      <c r="M3" s="118" t="s">
        <v>46</v>
      </c>
      <c r="N3" s="21"/>
      <c r="O3" s="1"/>
    </row>
    <row r="4" spans="1:21" ht="15.75" x14ac:dyDescent="0.3">
      <c r="A4" t="s">
        <v>2</v>
      </c>
      <c r="B4" s="112" t="s">
        <v>82</v>
      </c>
      <c r="C4" s="113" t="s">
        <v>83</v>
      </c>
      <c r="D4" s="114" t="s">
        <v>91</v>
      </c>
      <c r="E4" s="113" t="s">
        <v>48</v>
      </c>
      <c r="F4" s="115">
        <v>40469</v>
      </c>
      <c r="G4" s="76">
        <v>46000</v>
      </c>
      <c r="H4" s="71"/>
      <c r="I4" s="76"/>
      <c r="J4" s="76">
        <v>46000</v>
      </c>
      <c r="K4" s="83"/>
      <c r="L4" s="135"/>
      <c r="M4" s="119" t="s">
        <v>95</v>
      </c>
      <c r="N4" s="21"/>
      <c r="O4" s="1"/>
    </row>
    <row r="5" spans="1:21" ht="15.75" x14ac:dyDescent="0.3">
      <c r="A5" t="s">
        <v>2</v>
      </c>
      <c r="B5" s="112">
        <v>40470</v>
      </c>
      <c r="C5" s="113" t="s">
        <v>101</v>
      </c>
      <c r="D5" s="114" t="s">
        <v>102</v>
      </c>
      <c r="E5" s="113" t="s">
        <v>49</v>
      </c>
      <c r="F5" s="115">
        <v>40548</v>
      </c>
      <c r="G5" s="76">
        <v>66843</v>
      </c>
      <c r="H5" s="68"/>
      <c r="I5" s="84"/>
      <c r="J5" s="76">
        <v>66843</v>
      </c>
      <c r="K5" s="68"/>
      <c r="L5" s="121"/>
      <c r="M5" s="119" t="s">
        <v>112</v>
      </c>
      <c r="N5" s="21"/>
      <c r="O5" s="1"/>
    </row>
    <row r="6" spans="1:21" ht="15.75" x14ac:dyDescent="0.3">
      <c r="A6" t="s">
        <v>2</v>
      </c>
      <c r="B6" s="112">
        <v>40522</v>
      </c>
      <c r="C6" s="113" t="s">
        <v>99</v>
      </c>
      <c r="D6" s="114" t="s">
        <v>100</v>
      </c>
      <c r="E6" s="113" t="s">
        <v>48</v>
      </c>
      <c r="F6" s="115">
        <v>40522</v>
      </c>
      <c r="G6" s="76">
        <v>83691</v>
      </c>
      <c r="H6" s="68"/>
      <c r="I6" s="84"/>
      <c r="J6" s="76">
        <v>83691</v>
      </c>
      <c r="K6" s="68"/>
      <c r="L6" s="121"/>
      <c r="M6" s="119" t="s">
        <v>111</v>
      </c>
      <c r="N6" s="21"/>
      <c r="O6" s="1"/>
    </row>
    <row r="7" spans="1:21" ht="15.75" x14ac:dyDescent="0.3">
      <c r="A7" t="s">
        <v>2</v>
      </c>
      <c r="B7" s="112">
        <v>40589</v>
      </c>
      <c r="C7" s="113" t="s">
        <v>124</v>
      </c>
      <c r="D7" s="114" t="s">
        <v>125</v>
      </c>
      <c r="E7" s="113" t="s">
        <v>48</v>
      </c>
      <c r="F7" s="115">
        <v>40610</v>
      </c>
      <c r="G7" s="76">
        <v>110227</v>
      </c>
      <c r="H7" s="76">
        <v>110227</v>
      </c>
      <c r="I7" s="68"/>
      <c r="J7" s="68"/>
      <c r="K7" s="68"/>
      <c r="L7" s="121"/>
      <c r="M7" s="119" t="s">
        <v>136</v>
      </c>
      <c r="N7" s="21"/>
      <c r="O7" s="1"/>
    </row>
    <row r="8" spans="1:21" x14ac:dyDescent="0.3">
      <c r="A8" t="s">
        <v>2</v>
      </c>
      <c r="B8" s="112">
        <v>40372</v>
      </c>
      <c r="C8" s="113" t="s">
        <v>55</v>
      </c>
      <c r="D8" s="114" t="s">
        <v>56</v>
      </c>
      <c r="E8" s="113" t="s">
        <v>48</v>
      </c>
      <c r="F8" s="115">
        <v>40429</v>
      </c>
      <c r="G8" s="76">
        <v>127900</v>
      </c>
      <c r="H8" s="76"/>
      <c r="I8" s="76">
        <v>127900</v>
      </c>
      <c r="J8" s="76"/>
      <c r="K8" s="76"/>
      <c r="L8" s="117"/>
      <c r="M8" s="119" t="s">
        <v>64</v>
      </c>
      <c r="N8" s="21"/>
      <c r="O8" s="1"/>
    </row>
    <row r="9" spans="1:21" ht="15.75" x14ac:dyDescent="0.3">
      <c r="A9" t="s">
        <v>2</v>
      </c>
      <c r="B9" s="112">
        <v>40638</v>
      </c>
      <c r="C9" s="113" t="s">
        <v>158</v>
      </c>
      <c r="D9" s="114" t="s">
        <v>159</v>
      </c>
      <c r="E9" s="113" t="s">
        <v>48</v>
      </c>
      <c r="F9" s="115">
        <v>40675</v>
      </c>
      <c r="G9" s="76">
        <v>131636</v>
      </c>
      <c r="H9" s="68"/>
      <c r="I9" s="76">
        <v>131636</v>
      </c>
      <c r="J9" s="68"/>
      <c r="K9" s="68"/>
      <c r="L9" s="121"/>
      <c r="M9" s="119" t="s">
        <v>168</v>
      </c>
      <c r="N9" s="21"/>
      <c r="O9" s="1"/>
    </row>
    <row r="10" spans="1:21" ht="15.75" x14ac:dyDescent="0.3">
      <c r="A10" t="s">
        <v>2</v>
      </c>
      <c r="B10" s="112">
        <v>40421</v>
      </c>
      <c r="C10" s="113" t="s">
        <v>86</v>
      </c>
      <c r="D10" s="114" t="s">
        <v>87</v>
      </c>
      <c r="E10" s="113" t="s">
        <v>49</v>
      </c>
      <c r="F10" s="115">
        <v>40476</v>
      </c>
      <c r="G10" s="76">
        <v>141472</v>
      </c>
      <c r="H10" s="71"/>
      <c r="I10" s="76">
        <v>141472</v>
      </c>
      <c r="J10" s="122"/>
      <c r="K10" s="71"/>
      <c r="L10" s="135"/>
      <c r="M10" s="119" t="s">
        <v>97</v>
      </c>
      <c r="N10" s="21"/>
      <c r="O10" s="1"/>
    </row>
    <row r="11" spans="1:21" ht="15.75" x14ac:dyDescent="0.3">
      <c r="A11" t="s">
        <v>2</v>
      </c>
      <c r="B11" s="112">
        <v>40606</v>
      </c>
      <c r="C11" s="113" t="s">
        <v>130</v>
      </c>
      <c r="D11" s="114" t="s">
        <v>131</v>
      </c>
      <c r="E11" s="113" t="s">
        <v>48</v>
      </c>
      <c r="F11" s="115">
        <v>40616</v>
      </c>
      <c r="G11" s="76">
        <v>152145</v>
      </c>
      <c r="H11" s="68"/>
      <c r="I11" s="76">
        <v>152145</v>
      </c>
      <c r="J11" s="68"/>
      <c r="K11" s="68"/>
      <c r="L11" s="121"/>
      <c r="M11" s="119" t="s">
        <v>138</v>
      </c>
      <c r="N11" s="21"/>
      <c r="O11" s="1"/>
    </row>
    <row r="12" spans="1:21" ht="16.5" x14ac:dyDescent="0.3">
      <c r="A12" t="s">
        <v>2</v>
      </c>
      <c r="B12" s="112">
        <v>40358</v>
      </c>
      <c r="C12" s="113" t="s">
        <v>33</v>
      </c>
      <c r="D12" s="114" t="s">
        <v>34</v>
      </c>
      <c r="E12" s="113" t="s">
        <v>49</v>
      </c>
      <c r="F12" s="120">
        <v>40389</v>
      </c>
      <c r="G12" s="76">
        <v>186900</v>
      </c>
      <c r="H12" s="84"/>
      <c r="I12" s="76">
        <v>186900</v>
      </c>
      <c r="J12" s="116"/>
      <c r="K12" s="116"/>
      <c r="L12" s="117"/>
      <c r="M12" s="118" t="s">
        <v>44</v>
      </c>
      <c r="N12" s="21"/>
      <c r="O12" s="1"/>
    </row>
    <row r="13" spans="1:21" ht="15.75" x14ac:dyDescent="0.3">
      <c r="A13" t="s">
        <v>2</v>
      </c>
      <c r="B13" s="112">
        <v>40526</v>
      </c>
      <c r="C13" s="113" t="s">
        <v>116</v>
      </c>
      <c r="D13" s="114" t="s">
        <v>117</v>
      </c>
      <c r="E13" s="113" t="s">
        <v>48</v>
      </c>
      <c r="F13" s="115">
        <v>40582</v>
      </c>
      <c r="G13" s="76">
        <v>201422</v>
      </c>
      <c r="H13" s="68"/>
      <c r="I13" s="76"/>
      <c r="J13" s="68"/>
      <c r="K13" s="76">
        <v>201422</v>
      </c>
      <c r="L13" s="121"/>
      <c r="M13" s="119" t="s">
        <v>132</v>
      </c>
      <c r="N13" s="21"/>
      <c r="O13" s="1"/>
    </row>
    <row r="14" spans="1:21" ht="16.5" x14ac:dyDescent="0.3">
      <c r="A14" t="s">
        <v>2</v>
      </c>
      <c r="B14" s="112">
        <v>40491</v>
      </c>
      <c r="C14" s="113" t="s">
        <v>109</v>
      </c>
      <c r="D14" s="114" t="s">
        <v>110</v>
      </c>
      <c r="E14" s="113" t="s">
        <v>49</v>
      </c>
      <c r="F14" s="115">
        <v>40569</v>
      </c>
      <c r="G14" s="76">
        <v>234500</v>
      </c>
      <c r="H14" s="68"/>
      <c r="I14" s="76">
        <v>234500</v>
      </c>
      <c r="J14" s="116"/>
      <c r="K14" s="68"/>
      <c r="L14" s="121"/>
      <c r="M14" s="119" t="s">
        <v>115</v>
      </c>
      <c r="N14" s="21"/>
      <c r="O14" s="1"/>
    </row>
    <row r="15" spans="1:21" ht="15.75" x14ac:dyDescent="0.3">
      <c r="A15" t="s">
        <v>2</v>
      </c>
      <c r="B15" s="112">
        <v>40561</v>
      </c>
      <c r="C15" s="113" t="s">
        <v>126</v>
      </c>
      <c r="D15" s="114" t="s">
        <v>127</v>
      </c>
      <c r="E15" s="113" t="s">
        <v>49</v>
      </c>
      <c r="F15" s="115">
        <v>40612</v>
      </c>
      <c r="G15" s="76">
        <v>247958</v>
      </c>
      <c r="H15" s="72"/>
      <c r="I15" s="76">
        <v>247958</v>
      </c>
      <c r="J15" s="68"/>
      <c r="K15" s="68"/>
      <c r="L15" s="121"/>
      <c r="M15" s="119" t="s">
        <v>97</v>
      </c>
      <c r="N15" s="21"/>
      <c r="O15" s="1"/>
    </row>
    <row r="16" spans="1:21" ht="15.75" x14ac:dyDescent="0.3">
      <c r="A16" t="s">
        <v>2</v>
      </c>
      <c r="B16" s="112">
        <v>40568</v>
      </c>
      <c r="C16" s="113" t="s">
        <v>120</v>
      </c>
      <c r="D16" s="114" t="s">
        <v>121</v>
      </c>
      <c r="E16" s="113" t="s">
        <v>48</v>
      </c>
      <c r="F16" s="115">
        <v>40597</v>
      </c>
      <c r="G16" s="76">
        <v>270190</v>
      </c>
      <c r="H16" s="68"/>
      <c r="I16" s="76">
        <v>270190</v>
      </c>
      <c r="J16" s="68"/>
      <c r="K16" s="68"/>
      <c r="L16" s="121"/>
      <c r="M16" s="119" t="s">
        <v>134</v>
      </c>
      <c r="N16" s="21"/>
      <c r="O16" s="1"/>
    </row>
    <row r="17" spans="1:15" ht="15.75" x14ac:dyDescent="0.3">
      <c r="A17" t="s">
        <v>2</v>
      </c>
      <c r="B17" s="112">
        <v>40547</v>
      </c>
      <c r="C17" s="113" t="s">
        <v>152</v>
      </c>
      <c r="D17" s="114" t="s">
        <v>153</v>
      </c>
      <c r="E17" s="113" t="s">
        <v>48</v>
      </c>
      <c r="F17" s="115">
        <v>40672</v>
      </c>
      <c r="G17" s="76">
        <v>278685</v>
      </c>
      <c r="H17" s="81"/>
      <c r="I17" s="76">
        <v>278685</v>
      </c>
      <c r="J17" s="76"/>
      <c r="K17" s="76"/>
      <c r="L17" s="117"/>
      <c r="M17" s="119" t="s">
        <v>165</v>
      </c>
      <c r="N17" s="21"/>
      <c r="O17" s="1"/>
    </row>
    <row r="18" spans="1:15" ht="16.5" x14ac:dyDescent="0.3">
      <c r="A18" t="s">
        <v>2</v>
      </c>
      <c r="B18" s="112">
        <v>40351</v>
      </c>
      <c r="C18" s="113" t="s">
        <v>31</v>
      </c>
      <c r="D18" s="114" t="s">
        <v>32</v>
      </c>
      <c r="E18" s="113" t="s">
        <v>49</v>
      </c>
      <c r="F18" s="115">
        <v>40388</v>
      </c>
      <c r="G18" s="76">
        <v>380000</v>
      </c>
      <c r="H18" s="84"/>
      <c r="I18" s="116"/>
      <c r="J18" s="116"/>
      <c r="K18" s="76">
        <v>380000</v>
      </c>
      <c r="L18" s="117"/>
      <c r="M18" s="118" t="s">
        <v>43</v>
      </c>
      <c r="N18" s="21"/>
      <c r="O18" s="1"/>
    </row>
    <row r="19" spans="1:15" ht="15.75" x14ac:dyDescent="0.3">
      <c r="A19" t="s">
        <v>2</v>
      </c>
      <c r="B19" s="112">
        <v>40645</v>
      </c>
      <c r="C19" s="113" t="s">
        <v>154</v>
      </c>
      <c r="D19" s="114" t="s">
        <v>155</v>
      </c>
      <c r="E19" s="113" t="s">
        <v>48</v>
      </c>
      <c r="F19" s="115">
        <v>40672</v>
      </c>
      <c r="G19" s="76">
        <v>393297</v>
      </c>
      <c r="H19" s="83"/>
      <c r="I19" s="76">
        <v>393297</v>
      </c>
      <c r="J19" s="83"/>
      <c r="K19" s="83"/>
      <c r="L19" s="136"/>
      <c r="M19" s="119" t="s">
        <v>166</v>
      </c>
      <c r="N19" s="21"/>
      <c r="O19" s="1"/>
    </row>
    <row r="20" spans="1:15" ht="16.5" x14ac:dyDescent="0.3">
      <c r="A20" t="s">
        <v>2</v>
      </c>
      <c r="B20" s="112">
        <v>40512</v>
      </c>
      <c r="C20" s="113" t="s">
        <v>107</v>
      </c>
      <c r="D20" s="114" t="s">
        <v>108</v>
      </c>
      <c r="E20" s="113" t="s">
        <v>49</v>
      </c>
      <c r="F20" s="115">
        <v>40567</v>
      </c>
      <c r="G20" s="76">
        <v>397713</v>
      </c>
      <c r="H20" s="132"/>
      <c r="I20" s="76">
        <v>397713</v>
      </c>
      <c r="J20" s="116"/>
      <c r="K20" s="68"/>
      <c r="L20" s="121"/>
      <c r="M20" s="119" t="s">
        <v>114</v>
      </c>
      <c r="N20" s="21"/>
      <c r="O20" s="1"/>
    </row>
    <row r="21" spans="1:15" ht="14.25" customHeight="1" x14ac:dyDescent="0.3">
      <c r="A21" t="s">
        <v>2</v>
      </c>
      <c r="B21" s="112">
        <v>40309</v>
      </c>
      <c r="C21" s="113" t="s">
        <v>73</v>
      </c>
      <c r="D21" s="114" t="s">
        <v>74</v>
      </c>
      <c r="E21" s="113" t="s">
        <v>48</v>
      </c>
      <c r="F21" s="115">
        <v>40400</v>
      </c>
      <c r="G21" s="76">
        <v>450000</v>
      </c>
      <c r="H21" s="76">
        <v>450000</v>
      </c>
      <c r="I21" s="76"/>
      <c r="J21" s="76"/>
      <c r="K21" s="76"/>
      <c r="L21" s="117"/>
      <c r="M21" s="118" t="s">
        <v>75</v>
      </c>
      <c r="N21" s="21"/>
      <c r="O21" s="1"/>
    </row>
    <row r="22" spans="1:15" x14ac:dyDescent="0.3">
      <c r="A22" t="s">
        <v>2</v>
      </c>
      <c r="B22" s="112">
        <v>40393</v>
      </c>
      <c r="C22" s="113" t="s">
        <v>53</v>
      </c>
      <c r="D22" s="114" t="s">
        <v>54</v>
      </c>
      <c r="E22" s="113" t="s">
        <v>49</v>
      </c>
      <c r="F22" s="115">
        <v>40429</v>
      </c>
      <c r="G22" s="76">
        <v>621140</v>
      </c>
      <c r="H22" s="76"/>
      <c r="I22" s="76">
        <v>621140</v>
      </c>
      <c r="J22" s="76"/>
      <c r="K22" s="76"/>
      <c r="L22" s="117"/>
      <c r="M22" s="119" t="s">
        <v>63</v>
      </c>
      <c r="N22" s="21"/>
      <c r="O22" s="1"/>
    </row>
    <row r="23" spans="1:15" ht="16.5" x14ac:dyDescent="0.3">
      <c r="A23" t="s">
        <v>2</v>
      </c>
      <c r="B23" s="112">
        <v>40162</v>
      </c>
      <c r="C23" s="113" t="s">
        <v>35</v>
      </c>
      <c r="D23" s="114" t="s">
        <v>36</v>
      </c>
      <c r="E23" s="113" t="s">
        <v>48</v>
      </c>
      <c r="F23" s="115">
        <v>40401</v>
      </c>
      <c r="G23" s="76">
        <v>692480</v>
      </c>
      <c r="H23" s="76">
        <v>692480</v>
      </c>
      <c r="I23" s="84"/>
      <c r="J23" s="116"/>
      <c r="K23" s="116"/>
      <c r="L23" s="117"/>
      <c r="M23" s="118" t="s">
        <v>45</v>
      </c>
      <c r="N23" s="21"/>
      <c r="O23" s="1"/>
    </row>
    <row r="24" spans="1:15" ht="16.350000000000001" customHeight="1" x14ac:dyDescent="0.3">
      <c r="A24" t="s">
        <v>2</v>
      </c>
      <c r="B24" s="112">
        <v>40554</v>
      </c>
      <c r="C24" s="113" t="s">
        <v>122</v>
      </c>
      <c r="D24" s="114" t="s">
        <v>123</v>
      </c>
      <c r="E24" s="113" t="s">
        <v>48</v>
      </c>
      <c r="F24" s="115">
        <v>40598</v>
      </c>
      <c r="G24" s="76">
        <v>700434</v>
      </c>
      <c r="H24" s="68"/>
      <c r="I24" s="76">
        <v>700434</v>
      </c>
      <c r="J24" s="68"/>
      <c r="K24" s="68"/>
      <c r="L24" s="121"/>
      <c r="M24" s="119" t="s">
        <v>135</v>
      </c>
      <c r="N24" s="21"/>
      <c r="O24" s="1"/>
    </row>
    <row r="25" spans="1:15" ht="15.2" customHeight="1" x14ac:dyDescent="0.3">
      <c r="A25" t="s">
        <v>2</v>
      </c>
      <c r="B25" s="112">
        <v>40533</v>
      </c>
      <c r="C25" s="113" t="s">
        <v>105</v>
      </c>
      <c r="D25" s="114" t="s">
        <v>106</v>
      </c>
      <c r="E25" s="113" t="s">
        <v>49</v>
      </c>
      <c r="F25" s="115">
        <v>40567</v>
      </c>
      <c r="G25" s="76">
        <v>846852</v>
      </c>
      <c r="H25" s="68"/>
      <c r="I25" s="76">
        <v>846852</v>
      </c>
      <c r="J25" s="116"/>
      <c r="K25" s="68"/>
      <c r="L25" s="121"/>
      <c r="M25" s="119" t="s">
        <v>113</v>
      </c>
      <c r="N25" s="21"/>
      <c r="O25" s="1"/>
    </row>
    <row r="26" spans="1:15" ht="16.350000000000001" customHeight="1" x14ac:dyDescent="0.3">
      <c r="A26" t="s">
        <v>2</v>
      </c>
      <c r="B26" s="112">
        <v>40351</v>
      </c>
      <c r="C26" s="113" t="s">
        <v>51</v>
      </c>
      <c r="D26" s="114" t="s">
        <v>52</v>
      </c>
      <c r="E26" s="113" t="s">
        <v>49</v>
      </c>
      <c r="F26" s="115">
        <v>40429</v>
      </c>
      <c r="G26" s="76">
        <v>941388</v>
      </c>
      <c r="H26" s="76"/>
      <c r="I26" s="76">
        <v>941388</v>
      </c>
      <c r="J26" s="76"/>
      <c r="K26" s="76"/>
      <c r="L26" s="117"/>
      <c r="M26" s="119" t="s">
        <v>62</v>
      </c>
      <c r="N26" s="21"/>
      <c r="O26" s="1"/>
    </row>
    <row r="27" spans="1:15" ht="16.350000000000001" customHeight="1" x14ac:dyDescent="0.3">
      <c r="A27" t="s">
        <v>2</v>
      </c>
      <c r="B27" s="112">
        <v>40344</v>
      </c>
      <c r="C27" s="113" t="s">
        <v>39</v>
      </c>
      <c r="D27" s="114" t="s">
        <v>40</v>
      </c>
      <c r="E27" s="113" t="s">
        <v>48</v>
      </c>
      <c r="F27" s="115">
        <v>40420</v>
      </c>
      <c r="G27" s="76">
        <v>968745</v>
      </c>
      <c r="H27" s="76">
        <v>968745</v>
      </c>
      <c r="I27" s="84"/>
      <c r="J27" s="116"/>
      <c r="K27" s="116"/>
      <c r="L27" s="117"/>
      <c r="M27" s="118" t="s">
        <v>47</v>
      </c>
      <c r="N27" s="21"/>
      <c r="O27" s="1"/>
    </row>
    <row r="28" spans="1:15" ht="16.350000000000001" customHeight="1" x14ac:dyDescent="0.3">
      <c r="A28" t="s">
        <v>2</v>
      </c>
      <c r="B28" s="112">
        <v>40316</v>
      </c>
      <c r="C28" s="113" t="s">
        <v>29</v>
      </c>
      <c r="D28" s="114" t="s">
        <v>30</v>
      </c>
      <c r="E28" s="113" t="s">
        <v>48</v>
      </c>
      <c r="F28" s="115">
        <v>40386</v>
      </c>
      <c r="G28" s="76">
        <v>1011500</v>
      </c>
      <c r="H28" s="84"/>
      <c r="I28" s="76">
        <v>1011500</v>
      </c>
      <c r="J28" s="116"/>
      <c r="K28" s="116"/>
      <c r="L28" s="121"/>
      <c r="M28" s="118" t="s">
        <v>42</v>
      </c>
      <c r="N28" s="21"/>
    </row>
    <row r="29" spans="1:15" ht="16.350000000000001" customHeight="1" x14ac:dyDescent="0.3">
      <c r="A29" t="s">
        <v>2</v>
      </c>
      <c r="B29" s="112">
        <v>40330</v>
      </c>
      <c r="C29" s="113" t="s">
        <v>50</v>
      </c>
      <c r="D29" s="114" t="s">
        <v>90</v>
      </c>
      <c r="E29" s="113" t="s">
        <v>48</v>
      </c>
      <c r="F29" s="115">
        <v>40511</v>
      </c>
      <c r="G29" s="137">
        <v>1500000</v>
      </c>
      <c r="H29" s="137"/>
      <c r="I29" s="137">
        <v>1500000</v>
      </c>
      <c r="J29" s="68"/>
      <c r="K29" s="68"/>
      <c r="L29" s="121"/>
      <c r="M29" s="119" t="s">
        <v>98</v>
      </c>
      <c r="N29" s="21"/>
    </row>
    <row r="30" spans="1:15" ht="16.350000000000001" customHeight="1" x14ac:dyDescent="0.3">
      <c r="A30" t="s">
        <v>2</v>
      </c>
      <c r="B30" s="112">
        <v>40484</v>
      </c>
      <c r="C30" s="113" t="s">
        <v>173</v>
      </c>
      <c r="D30" s="114" t="s">
        <v>174</v>
      </c>
      <c r="E30" s="113" t="s">
        <v>48</v>
      </c>
      <c r="F30" s="115">
        <v>40717</v>
      </c>
      <c r="G30" s="76">
        <v>1700000</v>
      </c>
      <c r="H30" s="76">
        <v>1700000</v>
      </c>
      <c r="I30" s="68"/>
      <c r="J30" s="68"/>
      <c r="K30" s="68"/>
      <c r="L30" s="121"/>
      <c r="M30" s="119" t="s">
        <v>176</v>
      </c>
      <c r="N30" s="21"/>
    </row>
    <row r="31" spans="1:15" ht="16.350000000000001" customHeight="1" x14ac:dyDescent="0.3">
      <c r="A31" t="s">
        <v>2</v>
      </c>
      <c r="B31" s="112">
        <v>40561</v>
      </c>
      <c r="C31" s="113" t="s">
        <v>118</v>
      </c>
      <c r="D31" s="114" t="s">
        <v>119</v>
      </c>
      <c r="E31" s="113" t="s">
        <v>49</v>
      </c>
      <c r="F31" s="115">
        <v>40585</v>
      </c>
      <c r="G31" s="76">
        <v>2334384</v>
      </c>
      <c r="H31" s="68"/>
      <c r="I31" s="76"/>
      <c r="J31" s="68"/>
      <c r="K31" s="76">
        <v>2334384</v>
      </c>
      <c r="L31" s="121"/>
      <c r="M31" s="119" t="s">
        <v>133</v>
      </c>
      <c r="N31" s="21"/>
    </row>
    <row r="32" spans="1:15" ht="16.350000000000001" customHeight="1" x14ac:dyDescent="0.3">
      <c r="A32" t="s">
        <v>2</v>
      </c>
      <c r="B32" s="112">
        <v>40239</v>
      </c>
      <c r="C32" s="113" t="s">
        <v>84</v>
      </c>
      <c r="D32" s="114" t="s">
        <v>85</v>
      </c>
      <c r="E32" s="113" t="s">
        <v>48</v>
      </c>
      <c r="F32" s="115">
        <v>40472</v>
      </c>
      <c r="G32" s="76">
        <v>2500000</v>
      </c>
      <c r="H32" s="76">
        <v>2500000</v>
      </c>
      <c r="I32" s="76"/>
      <c r="J32" s="71"/>
      <c r="K32" s="71"/>
      <c r="L32" s="135"/>
      <c r="M32" s="119" t="s">
        <v>96</v>
      </c>
      <c r="N32" s="21"/>
    </row>
    <row r="33" spans="1:15" ht="16.350000000000001" customHeight="1" x14ac:dyDescent="0.3">
      <c r="A33" t="s">
        <v>2</v>
      </c>
      <c r="B33" s="112">
        <v>40617</v>
      </c>
      <c r="C33" s="113" t="s">
        <v>160</v>
      </c>
      <c r="D33" s="114" t="s">
        <v>161</v>
      </c>
      <c r="E33" s="113" t="s">
        <v>48</v>
      </c>
      <c r="F33" s="115">
        <v>40689</v>
      </c>
      <c r="G33" s="76">
        <v>2570000</v>
      </c>
      <c r="H33" s="71"/>
      <c r="I33" s="76">
        <v>2570000</v>
      </c>
      <c r="J33" s="71"/>
      <c r="K33" s="71"/>
      <c r="L33" s="135"/>
      <c r="M33" s="119" t="s">
        <v>170</v>
      </c>
      <c r="N33" s="21"/>
    </row>
    <row r="34" spans="1:15" ht="15.75" x14ac:dyDescent="0.3">
      <c r="A34" t="s">
        <v>2</v>
      </c>
      <c r="B34" s="112">
        <v>40610</v>
      </c>
      <c r="C34" s="113" t="s">
        <v>146</v>
      </c>
      <c r="D34" s="114" t="s">
        <v>147</v>
      </c>
      <c r="E34" s="113" t="s">
        <v>48</v>
      </c>
      <c r="F34" s="115">
        <v>40666</v>
      </c>
      <c r="G34" s="76">
        <v>2613385</v>
      </c>
      <c r="H34" s="68"/>
      <c r="I34" s="76">
        <v>2613385</v>
      </c>
      <c r="J34" s="68"/>
      <c r="K34" s="68"/>
      <c r="L34" s="121"/>
      <c r="M34" s="119" t="s">
        <v>163</v>
      </c>
      <c r="N34" s="21"/>
    </row>
    <row r="35" spans="1:15" ht="16.350000000000001" customHeight="1" x14ac:dyDescent="0.3">
      <c r="A35" t="s">
        <v>2</v>
      </c>
      <c r="B35" s="112">
        <v>40414</v>
      </c>
      <c r="C35" s="113" t="s">
        <v>80</v>
      </c>
      <c r="D35" s="114" t="s">
        <v>81</v>
      </c>
      <c r="E35" s="113" t="s">
        <v>48</v>
      </c>
      <c r="F35" s="115">
        <v>40466</v>
      </c>
      <c r="G35" s="76">
        <v>4475000</v>
      </c>
      <c r="H35" s="71"/>
      <c r="I35" s="76">
        <v>4475000</v>
      </c>
      <c r="J35" s="71"/>
      <c r="K35" s="71"/>
      <c r="L35" s="135"/>
      <c r="M35" s="119" t="s">
        <v>94</v>
      </c>
      <c r="N35" s="21"/>
    </row>
    <row r="36" spans="1:15" ht="16.350000000000001" customHeight="1" x14ac:dyDescent="0.3">
      <c r="A36" t="s">
        <v>2</v>
      </c>
      <c r="B36" s="112">
        <v>40078</v>
      </c>
      <c r="C36" s="113" t="s">
        <v>59</v>
      </c>
      <c r="D36" s="114" t="s">
        <v>60</v>
      </c>
      <c r="E36" s="113" t="s">
        <v>49</v>
      </c>
      <c r="F36" s="115">
        <v>40444</v>
      </c>
      <c r="G36" s="76">
        <v>4906865</v>
      </c>
      <c r="H36" s="122"/>
      <c r="I36" s="76">
        <v>4906865</v>
      </c>
      <c r="J36" s="122"/>
      <c r="K36" s="122"/>
      <c r="L36" s="123"/>
      <c r="M36" s="119" t="s">
        <v>65</v>
      </c>
      <c r="N36" s="21"/>
    </row>
    <row r="37" spans="1:15" ht="16.350000000000001" customHeight="1" x14ac:dyDescent="0.3">
      <c r="A37" t="s">
        <v>2</v>
      </c>
      <c r="B37" s="112">
        <v>40568</v>
      </c>
      <c r="C37" s="113" t="s">
        <v>144</v>
      </c>
      <c r="D37" s="114" t="s">
        <v>145</v>
      </c>
      <c r="E37" s="113" t="s">
        <v>49</v>
      </c>
      <c r="F37" s="115">
        <v>40658</v>
      </c>
      <c r="G37" s="76">
        <v>6000000</v>
      </c>
      <c r="H37" s="76">
        <v>6000000</v>
      </c>
      <c r="I37" s="76"/>
      <c r="J37" s="68"/>
      <c r="K37" s="68"/>
      <c r="L37" s="121"/>
      <c r="M37" s="119" t="s">
        <v>162</v>
      </c>
      <c r="N37" s="21"/>
    </row>
    <row r="38" spans="1:15" ht="15.75" x14ac:dyDescent="0.3">
      <c r="A38" t="s">
        <v>2</v>
      </c>
      <c r="B38" s="112">
        <v>40512</v>
      </c>
      <c r="C38" s="113" t="s">
        <v>142</v>
      </c>
      <c r="D38" s="114" t="s">
        <v>143</v>
      </c>
      <c r="E38" s="113" t="s">
        <v>49</v>
      </c>
      <c r="F38" s="115">
        <v>40653</v>
      </c>
      <c r="G38" s="76">
        <v>8580915</v>
      </c>
      <c r="H38" s="68"/>
      <c r="I38" s="76">
        <v>8580915</v>
      </c>
      <c r="J38" s="68"/>
      <c r="K38" s="68"/>
      <c r="L38" s="121"/>
      <c r="M38" s="119" t="s">
        <v>63</v>
      </c>
      <c r="N38" s="21"/>
    </row>
    <row r="39" spans="1:15" ht="16.350000000000001" customHeight="1" x14ac:dyDescent="0.3">
      <c r="A39" t="s">
        <v>2</v>
      </c>
      <c r="B39" s="112">
        <v>40498</v>
      </c>
      <c r="C39" s="113" t="s">
        <v>103</v>
      </c>
      <c r="D39" s="114" t="s">
        <v>104</v>
      </c>
      <c r="E39" s="113" t="s">
        <v>49</v>
      </c>
      <c r="F39" s="115">
        <v>40567</v>
      </c>
      <c r="G39" s="76">
        <v>9147122</v>
      </c>
      <c r="H39" s="68"/>
      <c r="I39" s="76">
        <v>9147122</v>
      </c>
      <c r="J39" s="116"/>
      <c r="K39" s="68"/>
      <c r="L39" s="121"/>
      <c r="M39" s="119" t="s">
        <v>94</v>
      </c>
      <c r="N39" s="21"/>
    </row>
    <row r="40" spans="1:15" x14ac:dyDescent="0.3">
      <c r="A40" t="s">
        <v>2</v>
      </c>
      <c r="B40" s="112">
        <v>40393</v>
      </c>
      <c r="C40" s="113" t="s">
        <v>78</v>
      </c>
      <c r="D40" s="114" t="s">
        <v>79</v>
      </c>
      <c r="E40" s="113" t="s">
        <v>49</v>
      </c>
      <c r="F40" s="115">
        <v>40455</v>
      </c>
      <c r="G40" s="76">
        <v>9285000</v>
      </c>
      <c r="H40" s="122"/>
      <c r="I40" s="76">
        <v>9285000</v>
      </c>
      <c r="J40" s="122"/>
      <c r="K40" s="122"/>
      <c r="L40" s="123"/>
      <c r="M40" s="119" t="s">
        <v>93</v>
      </c>
      <c r="N40" s="21"/>
    </row>
    <row r="41" spans="1:15" ht="16.5" x14ac:dyDescent="0.3">
      <c r="A41" t="s">
        <v>2</v>
      </c>
      <c r="B41" s="112">
        <v>40323</v>
      </c>
      <c r="C41" s="113" t="s">
        <v>27</v>
      </c>
      <c r="D41" s="114" t="s">
        <v>28</v>
      </c>
      <c r="E41" s="113" t="s">
        <v>48</v>
      </c>
      <c r="F41" s="115">
        <v>40368</v>
      </c>
      <c r="G41" s="76">
        <v>10606641</v>
      </c>
      <c r="H41" s="84"/>
      <c r="I41" s="76">
        <v>10606641</v>
      </c>
      <c r="J41" s="116"/>
      <c r="K41" s="116"/>
      <c r="L41" s="117"/>
      <c r="M41" s="118" t="s">
        <v>41</v>
      </c>
      <c r="N41" s="21"/>
    </row>
    <row r="42" spans="1:15" x14ac:dyDescent="0.3">
      <c r="A42" t="s">
        <v>2</v>
      </c>
      <c r="B42" s="112">
        <v>40407</v>
      </c>
      <c r="C42" s="113" t="s">
        <v>76</v>
      </c>
      <c r="D42" s="114" t="s">
        <v>77</v>
      </c>
      <c r="E42" s="113" t="s">
        <v>48</v>
      </c>
      <c r="F42" s="115">
        <v>40452</v>
      </c>
      <c r="G42" s="76">
        <v>11284000</v>
      </c>
      <c r="H42" s="122"/>
      <c r="I42" s="76">
        <v>11284000</v>
      </c>
      <c r="J42" s="122"/>
      <c r="K42" s="122"/>
      <c r="L42" s="123"/>
      <c r="M42" s="119" t="s">
        <v>92</v>
      </c>
      <c r="N42" s="21"/>
      <c r="O42" s="1"/>
    </row>
    <row r="43" spans="1:15" ht="15.75" x14ac:dyDescent="0.3">
      <c r="A43" t="s">
        <v>2</v>
      </c>
      <c r="B43" s="112">
        <v>40666</v>
      </c>
      <c r="C43" s="113" t="s">
        <v>171</v>
      </c>
      <c r="D43" s="114" t="s">
        <v>172</v>
      </c>
      <c r="E43" s="113" t="s">
        <v>48</v>
      </c>
      <c r="F43" s="115">
        <v>40700</v>
      </c>
      <c r="G43" s="76">
        <v>13773800</v>
      </c>
      <c r="H43" s="68"/>
      <c r="I43" s="76">
        <v>13773800</v>
      </c>
      <c r="J43" s="68"/>
      <c r="K43" s="68"/>
      <c r="L43" s="121"/>
      <c r="M43" s="119" t="s">
        <v>175</v>
      </c>
      <c r="N43" s="21"/>
      <c r="O43" s="1"/>
    </row>
    <row r="44" spans="1:15" ht="16.350000000000001" customHeight="1" x14ac:dyDescent="0.3">
      <c r="A44" t="s">
        <v>2</v>
      </c>
      <c r="B44" s="112">
        <v>40547</v>
      </c>
      <c r="C44" s="113" t="s">
        <v>150</v>
      </c>
      <c r="D44" s="114" t="s">
        <v>151</v>
      </c>
      <c r="E44" s="113" t="s">
        <v>49</v>
      </c>
      <c r="F44" s="115">
        <v>40667</v>
      </c>
      <c r="G44" s="76">
        <v>18418052</v>
      </c>
      <c r="H44" s="76"/>
      <c r="I44" s="76">
        <v>18418052</v>
      </c>
      <c r="J44" s="76"/>
      <c r="K44" s="76"/>
      <c r="L44" s="117"/>
      <c r="M44" s="119" t="s">
        <v>164</v>
      </c>
      <c r="N44" s="21"/>
      <c r="O44" s="1"/>
    </row>
    <row r="45" spans="1:15" ht="16.350000000000001" customHeight="1" x14ac:dyDescent="0.3">
      <c r="A45" t="s">
        <v>2</v>
      </c>
      <c r="B45" s="112">
        <v>40442</v>
      </c>
      <c r="C45" s="113" t="s">
        <v>88</v>
      </c>
      <c r="D45" s="114" t="s">
        <v>89</v>
      </c>
      <c r="E45" s="113" t="s">
        <v>48</v>
      </c>
      <c r="F45" s="115">
        <v>40512</v>
      </c>
      <c r="G45" s="76">
        <v>26097000</v>
      </c>
      <c r="H45" s="68"/>
      <c r="I45" s="76">
        <v>26097000</v>
      </c>
      <c r="J45" s="68"/>
      <c r="K45" s="68"/>
      <c r="L45" s="121"/>
      <c r="M45" s="119" t="s">
        <v>94</v>
      </c>
      <c r="N45" s="21"/>
      <c r="O45" s="1"/>
    </row>
    <row r="46" spans="1:15" ht="16.350000000000001" customHeight="1" x14ac:dyDescent="0.3">
      <c r="A46" t="s">
        <v>2</v>
      </c>
      <c r="B46" s="112">
        <v>40078</v>
      </c>
      <c r="C46" s="113" t="s">
        <v>57</v>
      </c>
      <c r="D46" s="114" t="s">
        <v>58</v>
      </c>
      <c r="E46" s="113" t="s">
        <v>49</v>
      </c>
      <c r="F46" s="115">
        <v>40444</v>
      </c>
      <c r="G46" s="76">
        <v>361022150</v>
      </c>
      <c r="H46" s="76"/>
      <c r="I46" s="76">
        <v>361022150</v>
      </c>
      <c r="J46" s="76"/>
      <c r="K46" s="76"/>
      <c r="L46" s="117"/>
      <c r="M46" s="119" t="s">
        <v>72</v>
      </c>
      <c r="N46" s="21"/>
      <c r="O46" s="1"/>
    </row>
    <row r="47" spans="1:15" ht="16.350000000000001" customHeight="1" x14ac:dyDescent="0.3">
      <c r="B47" s="71"/>
      <c r="C47" s="72"/>
      <c r="D47" s="84"/>
      <c r="E47" s="72"/>
      <c r="F47" s="76"/>
      <c r="G47" s="76"/>
      <c r="H47" s="68"/>
      <c r="I47" s="68"/>
      <c r="J47" s="68"/>
      <c r="K47" s="68"/>
      <c r="L47" s="121"/>
      <c r="M47" s="68"/>
      <c r="N47" s="21"/>
    </row>
    <row r="48" spans="1:15" ht="16.350000000000001" customHeight="1" x14ac:dyDescent="0.3">
      <c r="B48" s="71"/>
      <c r="C48" s="72"/>
      <c r="D48" s="84"/>
      <c r="E48" s="72"/>
      <c r="F48" s="76"/>
      <c r="G48" s="76"/>
      <c r="H48" s="68"/>
      <c r="I48" s="68"/>
      <c r="J48" s="68"/>
      <c r="K48" s="68"/>
      <c r="L48" s="121"/>
      <c r="M48" s="68"/>
      <c r="N48" s="21"/>
    </row>
    <row r="49" spans="2:12" ht="15.75" x14ac:dyDescent="0.3">
      <c r="B49" s="10"/>
      <c r="C49" s="12"/>
      <c r="D49" s="13"/>
      <c r="E49" s="14"/>
      <c r="F49" s="91" t="s">
        <v>67</v>
      </c>
      <c r="G49" s="134">
        <f t="shared" ref="G49:L49" si="0">SUM(G2:G48)</f>
        <v>506545121</v>
      </c>
      <c r="H49" s="134">
        <f t="shared" si="0"/>
        <v>12453652</v>
      </c>
      <c r="I49" s="134">
        <f t="shared" si="0"/>
        <v>490963640</v>
      </c>
      <c r="J49" s="134">
        <f t="shared" si="0"/>
        <v>212023</v>
      </c>
      <c r="K49" s="134">
        <f t="shared" si="0"/>
        <v>2915806</v>
      </c>
      <c r="L49" s="134">
        <f t="shared" si="0"/>
        <v>0</v>
      </c>
    </row>
    <row r="50" spans="2:12" ht="15.2" customHeight="1" x14ac:dyDescent="0.3">
      <c r="B50" s="10"/>
      <c r="C50" s="12"/>
      <c r="D50" s="13"/>
      <c r="E50" s="12"/>
      <c r="F50" s="12"/>
      <c r="G50" s="17" t="s">
        <v>1</v>
      </c>
    </row>
    <row r="51" spans="2:12" ht="19.5" x14ac:dyDescent="0.4">
      <c r="B51" s="10"/>
      <c r="C51" s="12"/>
      <c r="D51" s="124" t="s">
        <v>3</v>
      </c>
      <c r="E51" s="125"/>
      <c r="F51" s="125">
        <f>COUNTIF(A2:A48, "x")</f>
        <v>45</v>
      </c>
      <c r="G51" s="126" t="s">
        <v>1</v>
      </c>
    </row>
    <row r="52" spans="2:12" ht="16.5" x14ac:dyDescent="0.3">
      <c r="B52" s="10"/>
      <c r="C52" s="12"/>
      <c r="D52" s="127"/>
      <c r="E52" s="128"/>
      <c r="F52" s="128"/>
      <c r="G52" s="126"/>
    </row>
    <row r="53" spans="2:12" ht="19.5" x14ac:dyDescent="0.4">
      <c r="B53" s="10"/>
      <c r="C53" s="12"/>
      <c r="D53" s="124" t="s">
        <v>4</v>
      </c>
      <c r="E53" s="125"/>
      <c r="F53" s="125">
        <f>COUNTIF(A2:A2, "x")</f>
        <v>1</v>
      </c>
      <c r="G53" s="129">
        <f>SUM(G2:G2)</f>
        <v>15489</v>
      </c>
    </row>
    <row r="54" spans="2:12" ht="19.5" x14ac:dyDescent="0.4">
      <c r="B54" s="10"/>
      <c r="C54" s="12"/>
      <c r="D54" s="124" t="s">
        <v>5</v>
      </c>
      <c r="E54" s="125"/>
      <c r="F54" s="125">
        <f>COUNTIF(A3:A4, "x")</f>
        <v>2</v>
      </c>
      <c r="G54" s="129">
        <f>SUM(G3:G4)</f>
        <v>78200</v>
      </c>
    </row>
    <row r="55" spans="2:12" ht="19.5" x14ac:dyDescent="0.4">
      <c r="B55" s="10"/>
      <c r="C55" s="12"/>
      <c r="D55" s="124" t="s">
        <v>6</v>
      </c>
      <c r="E55" s="125"/>
      <c r="F55" s="125">
        <f>COUNTIF(A5:A6, "x")</f>
        <v>2</v>
      </c>
      <c r="G55" s="129">
        <f>SUM(G5:G6)</f>
        <v>150534</v>
      </c>
    </row>
    <row r="56" spans="2:12" ht="19.5" x14ac:dyDescent="0.4">
      <c r="D56" s="124" t="s">
        <v>7</v>
      </c>
      <c r="E56" s="125"/>
      <c r="F56" s="125">
        <f>COUNTIF(A7:A46, "x")</f>
        <v>40</v>
      </c>
      <c r="G56" s="129">
        <f>SUM(G7:G46)</f>
        <v>506300898</v>
      </c>
    </row>
    <row r="57" spans="2:12" ht="19.5" x14ac:dyDescent="0.4">
      <c r="D57" s="124" t="s">
        <v>8</v>
      </c>
      <c r="E57" s="125"/>
      <c r="F57" s="125">
        <v>0</v>
      </c>
      <c r="G57" s="129">
        <v>0</v>
      </c>
    </row>
    <row r="58" spans="2:12" ht="16.5" x14ac:dyDescent="0.3">
      <c r="D58" s="130" t="s">
        <v>9</v>
      </c>
      <c r="E58" s="125"/>
      <c r="F58" s="125">
        <f>SUM(F53:F57)</f>
        <v>45</v>
      </c>
      <c r="G58" s="129">
        <f>SUM(G53:G57)</f>
        <v>506545121</v>
      </c>
    </row>
  </sheetData>
  <sortState ref="B2:M47">
    <sortCondition ref="G2:G47"/>
  </sortState>
  <phoneticPr fontId="0" type="noConversion"/>
  <printOptions horizontalCentered="1"/>
  <pageMargins left="0.37" right="0.34" top="1.02" bottom="0.49" header="0.45" footer="0.3"/>
  <pageSetup scale="57" orientation="landscape" r:id="rId1"/>
  <headerFooter alignWithMargins="0">
    <oddHeader>&amp;CBART PROCUREMENT DEPARTMENT
AWARDED CONTRACTS
FY11&amp;R&amp;D</oddHeader>
    <oddFooter>Page &amp;P of &amp;N</oddFooter>
  </headerFooter>
  <ignoredErrors>
    <ignoredError sqref="G54:G5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opLeftCell="B1" zoomScaleNormal="100" workbookViewId="0">
      <pane ySplit="2" topLeftCell="A40" activePane="bottomLeft" state="frozen"/>
      <selection activeCell="N45" sqref="N45"/>
      <selection pane="bottomLeft" activeCell="D67" sqref="D67"/>
    </sheetView>
  </sheetViews>
  <sheetFormatPr defaultRowHeight="16.5" x14ac:dyDescent="0.3"/>
  <cols>
    <col min="1" max="1" width="4.25" hidden="1" customWidth="1"/>
    <col min="2" max="2" width="11.25" customWidth="1"/>
    <col min="3" max="3" width="10.875" customWidth="1"/>
    <col min="4" max="4" width="55.5" customWidth="1"/>
    <col min="5" max="5" width="6.375" customWidth="1"/>
    <col min="6" max="6" width="6.375" style="150" customWidth="1"/>
    <col min="7" max="7" width="11.75" customWidth="1"/>
    <col min="8" max="8" width="14.5" customWidth="1"/>
    <col min="9" max="9" width="12.375" customWidth="1"/>
    <col min="10" max="10" width="12.5" bestFit="1" customWidth="1"/>
    <col min="11" max="11" width="10.5" bestFit="1" customWidth="1"/>
    <col min="12" max="12" width="12.875" customWidth="1"/>
    <col min="13" max="13" width="10.25" customWidth="1"/>
    <col min="14" max="14" width="28.75" style="44" customWidth="1"/>
    <col min="15" max="15" width="9" style="25"/>
  </cols>
  <sheetData>
    <row r="1" spans="1:22" x14ac:dyDescent="0.35">
      <c r="B1" s="22"/>
      <c r="C1" s="23"/>
      <c r="D1" s="1"/>
      <c r="E1" s="23"/>
      <c r="F1" s="53"/>
      <c r="G1" s="23"/>
      <c r="H1" s="24"/>
      <c r="I1" s="24"/>
      <c r="J1" s="24"/>
      <c r="K1" s="24"/>
      <c r="L1" s="24"/>
      <c r="M1" s="24"/>
      <c r="N1" s="42"/>
      <c r="O1" s="21"/>
      <c r="P1" s="1"/>
      <c r="Q1" s="1"/>
      <c r="R1" s="1"/>
      <c r="S1" s="1"/>
      <c r="T1" s="1"/>
      <c r="U1" s="1"/>
      <c r="V1" s="1"/>
    </row>
    <row r="2" spans="1:22" ht="38.25" x14ac:dyDescent="0.3">
      <c r="B2" s="2" t="s">
        <v>10</v>
      </c>
      <c r="C2" s="3" t="s">
        <v>11</v>
      </c>
      <c r="D2" s="4" t="s">
        <v>12</v>
      </c>
      <c r="E2" s="3" t="s">
        <v>24</v>
      </c>
      <c r="F2" s="3" t="s">
        <v>240</v>
      </c>
      <c r="G2" s="3" t="s">
        <v>13</v>
      </c>
      <c r="H2" s="4" t="s">
        <v>14</v>
      </c>
      <c r="I2" s="4" t="s">
        <v>16</v>
      </c>
      <c r="J2" s="3" t="s">
        <v>17</v>
      </c>
      <c r="K2" s="3" t="s">
        <v>18</v>
      </c>
      <c r="L2" s="4" t="s">
        <v>19</v>
      </c>
      <c r="M2" s="47" t="s">
        <v>21</v>
      </c>
      <c r="N2" s="43" t="s">
        <v>23</v>
      </c>
      <c r="O2" s="46"/>
      <c r="P2" s="1"/>
      <c r="Q2" s="1"/>
      <c r="R2" s="1"/>
      <c r="S2" s="1"/>
      <c r="T2" s="1"/>
      <c r="U2" s="1"/>
      <c r="V2" s="1"/>
    </row>
    <row r="3" spans="1:22" ht="16.350000000000001" customHeight="1" x14ac:dyDescent="0.3">
      <c r="A3" s="27" t="s">
        <v>2</v>
      </c>
      <c r="B3" s="112">
        <v>40694</v>
      </c>
      <c r="C3" s="113" t="s">
        <v>180</v>
      </c>
      <c r="D3" s="114" t="s">
        <v>184</v>
      </c>
      <c r="E3" s="113" t="s">
        <v>49</v>
      </c>
      <c r="F3" s="163" t="s">
        <v>272</v>
      </c>
      <c r="G3" s="115">
        <v>40739</v>
      </c>
      <c r="H3" s="76">
        <v>57600</v>
      </c>
      <c r="I3" s="6"/>
      <c r="J3" s="6"/>
      <c r="K3" s="76">
        <v>57600</v>
      </c>
      <c r="L3" s="6"/>
      <c r="M3" s="45"/>
      <c r="N3" s="119" t="s">
        <v>189</v>
      </c>
      <c r="O3" s="21"/>
    </row>
    <row r="4" spans="1:22" ht="16.350000000000001" customHeight="1" x14ac:dyDescent="0.3">
      <c r="A4" s="27" t="s">
        <v>2</v>
      </c>
      <c r="B4" s="112">
        <v>40680</v>
      </c>
      <c r="C4" s="113" t="s">
        <v>181</v>
      </c>
      <c r="D4" s="114" t="s">
        <v>185</v>
      </c>
      <c r="E4" s="113" t="s">
        <v>49</v>
      </c>
      <c r="F4" s="163" t="s">
        <v>272</v>
      </c>
      <c r="G4" s="115">
        <v>40739</v>
      </c>
      <c r="H4" s="76">
        <v>88900</v>
      </c>
      <c r="I4" s="6"/>
      <c r="J4" s="11"/>
      <c r="K4" s="76">
        <v>88900</v>
      </c>
      <c r="L4" s="6"/>
      <c r="M4" s="45"/>
      <c r="N4" s="119" t="s">
        <v>189</v>
      </c>
      <c r="O4" s="21"/>
    </row>
    <row r="5" spans="1:22" ht="15" x14ac:dyDescent="0.3">
      <c r="A5" s="27" t="s">
        <v>2</v>
      </c>
      <c r="B5" s="112">
        <v>40561</v>
      </c>
      <c r="C5" s="113" t="s">
        <v>182</v>
      </c>
      <c r="D5" s="114" t="s">
        <v>186</v>
      </c>
      <c r="E5" s="113" t="s">
        <v>48</v>
      </c>
      <c r="F5" s="113"/>
      <c r="G5" s="115">
        <v>40739</v>
      </c>
      <c r="H5" s="76">
        <v>5104000</v>
      </c>
      <c r="I5" s="11"/>
      <c r="J5" s="76">
        <v>5104000</v>
      </c>
      <c r="K5" s="11"/>
      <c r="L5" s="11"/>
      <c r="M5" s="48"/>
      <c r="N5" s="119" t="s">
        <v>190</v>
      </c>
    </row>
    <row r="6" spans="1:22" ht="16.350000000000001" customHeight="1" x14ac:dyDescent="0.3">
      <c r="A6" s="27" t="s">
        <v>2</v>
      </c>
      <c r="B6" s="112">
        <v>40715</v>
      </c>
      <c r="C6" s="113" t="s">
        <v>183</v>
      </c>
      <c r="D6" s="114" t="s">
        <v>187</v>
      </c>
      <c r="E6" s="113" t="s">
        <v>48</v>
      </c>
      <c r="F6" s="113"/>
      <c r="G6" s="115">
        <v>40750</v>
      </c>
      <c r="H6" s="76">
        <v>6645000</v>
      </c>
      <c r="I6" s="11"/>
      <c r="J6" s="76">
        <v>6645000</v>
      </c>
      <c r="K6" s="11"/>
      <c r="L6" s="11"/>
      <c r="M6" s="48"/>
      <c r="N6" s="119" t="s">
        <v>191</v>
      </c>
      <c r="O6" s="21"/>
    </row>
    <row r="7" spans="1:22" ht="15" x14ac:dyDescent="0.3">
      <c r="A7" s="27" t="s">
        <v>2</v>
      </c>
      <c r="B7" s="112">
        <v>40743</v>
      </c>
      <c r="C7" s="113" t="s">
        <v>192</v>
      </c>
      <c r="D7" s="114" t="s">
        <v>202</v>
      </c>
      <c r="E7" s="113" t="s">
        <v>48</v>
      </c>
      <c r="F7" s="113"/>
      <c r="G7" s="115">
        <v>40774</v>
      </c>
      <c r="H7" s="76">
        <v>310265</v>
      </c>
      <c r="I7" s="11"/>
      <c r="J7" s="76">
        <v>310265</v>
      </c>
      <c r="K7" s="11"/>
      <c r="L7" s="11"/>
      <c r="M7" s="48"/>
      <c r="N7" s="119" t="s">
        <v>212</v>
      </c>
    </row>
    <row r="8" spans="1:22" ht="15" x14ac:dyDescent="0.3">
      <c r="A8" s="27" t="s">
        <v>2</v>
      </c>
      <c r="B8" s="112">
        <v>40736</v>
      </c>
      <c r="C8" s="113" t="s">
        <v>193</v>
      </c>
      <c r="D8" s="114" t="s">
        <v>203</v>
      </c>
      <c r="E8" s="113" t="s">
        <v>48</v>
      </c>
      <c r="F8" s="113"/>
      <c r="G8" s="115">
        <v>40778</v>
      </c>
      <c r="H8" s="76">
        <v>8245000</v>
      </c>
      <c r="I8" s="11"/>
      <c r="J8" s="76">
        <v>8245000</v>
      </c>
      <c r="K8" s="11"/>
      <c r="L8" s="11"/>
      <c r="M8" s="48"/>
      <c r="N8" s="119" t="s">
        <v>138</v>
      </c>
    </row>
    <row r="9" spans="1:22" ht="16.350000000000001" customHeight="1" x14ac:dyDescent="0.3">
      <c r="A9" s="27" t="s">
        <v>2</v>
      </c>
      <c r="B9" s="112">
        <v>40680</v>
      </c>
      <c r="C9" s="113" t="s">
        <v>195</v>
      </c>
      <c r="D9" s="114" t="s">
        <v>205</v>
      </c>
      <c r="E9" s="113" t="s">
        <v>48</v>
      </c>
      <c r="F9" s="113"/>
      <c r="G9" s="115">
        <v>40784</v>
      </c>
      <c r="H9" s="76">
        <v>139000</v>
      </c>
      <c r="I9" s="76">
        <v>139000</v>
      </c>
      <c r="J9" s="11"/>
      <c r="K9" s="11"/>
      <c r="L9" s="11"/>
      <c r="M9" s="48"/>
      <c r="N9" s="119" t="s">
        <v>213</v>
      </c>
      <c r="O9" s="21"/>
      <c r="P9" s="1"/>
    </row>
    <row r="10" spans="1:22" ht="16.350000000000001" customHeight="1" x14ac:dyDescent="0.3">
      <c r="A10" s="27" t="s">
        <v>2</v>
      </c>
      <c r="B10" s="112">
        <v>40589</v>
      </c>
      <c r="C10" s="113" t="s">
        <v>196</v>
      </c>
      <c r="D10" s="114" t="s">
        <v>206</v>
      </c>
      <c r="E10" s="113" t="s">
        <v>48</v>
      </c>
      <c r="F10" s="113"/>
      <c r="G10" s="115">
        <v>40785</v>
      </c>
      <c r="H10" s="76">
        <v>89730</v>
      </c>
      <c r="I10" s="76">
        <v>89730</v>
      </c>
      <c r="J10" s="11"/>
      <c r="K10" s="11"/>
      <c r="L10" s="11"/>
      <c r="M10" s="48"/>
      <c r="N10" s="119" t="s">
        <v>214</v>
      </c>
      <c r="O10" s="21"/>
      <c r="P10" s="1"/>
    </row>
    <row r="11" spans="1:22" ht="15" x14ac:dyDescent="0.3">
      <c r="A11" s="27" t="s">
        <v>2</v>
      </c>
      <c r="B11" s="112">
        <v>40736</v>
      </c>
      <c r="C11" s="113" t="s">
        <v>200</v>
      </c>
      <c r="D11" s="114" t="s">
        <v>210</v>
      </c>
      <c r="E11" s="113" t="s">
        <v>48</v>
      </c>
      <c r="F11" s="113"/>
      <c r="G11" s="115">
        <v>40794</v>
      </c>
      <c r="H11" s="76">
        <v>50032</v>
      </c>
      <c r="I11" s="76">
        <v>50032</v>
      </c>
      <c r="J11" s="11"/>
      <c r="K11" s="6"/>
      <c r="L11" s="6"/>
      <c r="M11" s="45"/>
      <c r="N11" s="119" t="s">
        <v>218</v>
      </c>
    </row>
    <row r="12" spans="1:22" ht="16.350000000000001" customHeight="1" x14ac:dyDescent="0.3">
      <c r="A12" s="148" t="s">
        <v>2</v>
      </c>
      <c r="B12" s="112">
        <v>40750</v>
      </c>
      <c r="C12" s="113" t="s">
        <v>197</v>
      </c>
      <c r="D12" s="114" t="s">
        <v>207</v>
      </c>
      <c r="E12" s="113" t="s">
        <v>48</v>
      </c>
      <c r="F12" s="113"/>
      <c r="G12" s="115">
        <v>40795</v>
      </c>
      <c r="H12" s="76">
        <v>1061000</v>
      </c>
      <c r="I12" s="15"/>
      <c r="J12" s="76">
        <v>1061000</v>
      </c>
      <c r="K12" s="15"/>
      <c r="L12" s="15"/>
      <c r="M12" s="49"/>
      <c r="N12" s="119" t="s">
        <v>215</v>
      </c>
      <c r="O12" s="21"/>
      <c r="P12" s="1"/>
    </row>
    <row r="13" spans="1:22" ht="16.350000000000001" customHeight="1" x14ac:dyDescent="0.3">
      <c r="A13" s="27" t="s">
        <v>2</v>
      </c>
      <c r="B13" s="112">
        <v>40687</v>
      </c>
      <c r="C13" s="113" t="s">
        <v>294</v>
      </c>
      <c r="D13" s="114" t="s">
        <v>295</v>
      </c>
      <c r="E13" s="113" t="s">
        <v>48</v>
      </c>
      <c r="F13" s="71"/>
      <c r="G13" s="115">
        <v>40801</v>
      </c>
      <c r="H13" s="76">
        <v>20000000</v>
      </c>
      <c r="I13" s="76">
        <v>20000000</v>
      </c>
      <c r="J13" s="76"/>
      <c r="K13" s="76"/>
      <c r="L13" s="76"/>
      <c r="M13" s="117"/>
      <c r="N13" s="84" t="s">
        <v>298</v>
      </c>
    </row>
    <row r="14" spans="1:22" ht="15.75" x14ac:dyDescent="0.3">
      <c r="A14" s="27" t="s">
        <v>2</v>
      </c>
      <c r="B14" s="112">
        <v>40687</v>
      </c>
      <c r="C14" s="113" t="s">
        <v>296</v>
      </c>
      <c r="D14" s="114" t="s">
        <v>295</v>
      </c>
      <c r="E14" s="113" t="s">
        <v>48</v>
      </c>
      <c r="F14" s="71"/>
      <c r="G14" s="115">
        <v>40801</v>
      </c>
      <c r="H14" s="76">
        <v>20000000</v>
      </c>
      <c r="I14" s="76">
        <v>20000000</v>
      </c>
      <c r="J14" s="76"/>
      <c r="K14" s="76"/>
      <c r="L14" s="76"/>
      <c r="M14" s="117"/>
      <c r="N14" s="84" t="s">
        <v>299</v>
      </c>
    </row>
    <row r="15" spans="1:22" ht="15.75" x14ac:dyDescent="0.3">
      <c r="A15" s="27" t="s">
        <v>2</v>
      </c>
      <c r="B15" s="112">
        <v>40687</v>
      </c>
      <c r="C15" s="113" t="s">
        <v>297</v>
      </c>
      <c r="D15" s="114" t="s">
        <v>295</v>
      </c>
      <c r="E15" s="113" t="s">
        <v>48</v>
      </c>
      <c r="F15" s="71"/>
      <c r="G15" s="115">
        <v>40801</v>
      </c>
      <c r="H15" s="76">
        <v>20000000</v>
      </c>
      <c r="I15" s="76">
        <v>20000000</v>
      </c>
      <c r="J15" s="76"/>
      <c r="K15" s="76"/>
      <c r="L15" s="76"/>
      <c r="M15" s="117"/>
      <c r="N15" s="84" t="s">
        <v>300</v>
      </c>
    </row>
    <row r="16" spans="1:22" ht="15" x14ac:dyDescent="0.3">
      <c r="A16" s="27" t="s">
        <v>2</v>
      </c>
      <c r="B16" s="112">
        <v>40722</v>
      </c>
      <c r="C16" s="113" t="s">
        <v>198</v>
      </c>
      <c r="D16" s="114" t="s">
        <v>208</v>
      </c>
      <c r="E16" s="113" t="s">
        <v>48</v>
      </c>
      <c r="F16" s="113"/>
      <c r="G16" s="115">
        <v>40802</v>
      </c>
      <c r="H16" s="76">
        <v>975237</v>
      </c>
      <c r="I16" s="76">
        <v>975237</v>
      </c>
      <c r="J16" s="11"/>
      <c r="K16" s="11"/>
      <c r="L16" s="6"/>
      <c r="M16" s="152"/>
      <c r="N16" s="119" t="s">
        <v>216</v>
      </c>
    </row>
    <row r="17" spans="1:16" ht="15" x14ac:dyDescent="0.3">
      <c r="A17" s="27" t="s">
        <v>2</v>
      </c>
      <c r="B17" s="112">
        <v>40778</v>
      </c>
      <c r="C17" s="113" t="s">
        <v>199</v>
      </c>
      <c r="D17" s="114" t="s">
        <v>209</v>
      </c>
      <c r="E17" s="113" t="s">
        <v>48</v>
      </c>
      <c r="F17" s="113"/>
      <c r="G17" s="115">
        <v>40809</v>
      </c>
      <c r="H17" s="76">
        <v>2355228</v>
      </c>
      <c r="I17" s="15"/>
      <c r="J17" s="11"/>
      <c r="K17" s="11"/>
      <c r="L17" s="76">
        <v>2355228</v>
      </c>
      <c r="M17" s="45"/>
      <c r="N17" s="119" t="s">
        <v>217</v>
      </c>
    </row>
    <row r="18" spans="1:16" ht="15" x14ac:dyDescent="0.3">
      <c r="A18" s="27" t="s">
        <v>2</v>
      </c>
      <c r="B18" s="112">
        <v>40568</v>
      </c>
      <c r="C18" s="113" t="s">
        <v>201</v>
      </c>
      <c r="D18" s="114" t="s">
        <v>211</v>
      </c>
      <c r="E18" s="113" t="s">
        <v>48</v>
      </c>
      <c r="F18" s="113"/>
      <c r="G18" s="115">
        <v>40816</v>
      </c>
      <c r="H18" s="76">
        <v>299050000</v>
      </c>
      <c r="I18" s="11"/>
      <c r="J18" s="76">
        <v>299050000</v>
      </c>
      <c r="K18" s="6"/>
      <c r="L18" s="6"/>
      <c r="M18" s="45"/>
      <c r="N18" s="119" t="s">
        <v>219</v>
      </c>
      <c r="O18" s="21"/>
    </row>
    <row r="19" spans="1:16" ht="15.75" x14ac:dyDescent="0.3">
      <c r="A19" s="27" t="s">
        <v>2</v>
      </c>
      <c r="B19" s="144">
        <v>40708</v>
      </c>
      <c r="C19" s="145" t="s">
        <v>301</v>
      </c>
      <c r="D19" s="146" t="s">
        <v>302</v>
      </c>
      <c r="E19" s="151" t="s">
        <v>48</v>
      </c>
      <c r="F19" s="151"/>
      <c r="G19" s="151">
        <v>40829</v>
      </c>
      <c r="H19" s="147">
        <v>3000000</v>
      </c>
      <c r="I19" s="147">
        <v>3000000</v>
      </c>
      <c r="J19" s="76"/>
      <c r="K19" s="76"/>
      <c r="L19" s="76"/>
      <c r="M19" s="117"/>
      <c r="N19" s="162" t="s">
        <v>303</v>
      </c>
      <c r="O19" s="21"/>
    </row>
    <row r="20" spans="1:16" ht="16.350000000000001" customHeight="1" x14ac:dyDescent="0.3">
      <c r="A20" s="27" t="s">
        <v>2</v>
      </c>
      <c r="B20" s="112">
        <v>40750</v>
      </c>
      <c r="C20" s="113" t="s">
        <v>225</v>
      </c>
      <c r="D20" s="114" t="s">
        <v>226</v>
      </c>
      <c r="E20" s="113" t="s">
        <v>48</v>
      </c>
      <c r="F20" s="113"/>
      <c r="G20" s="115">
        <v>40842</v>
      </c>
      <c r="H20" s="76">
        <v>314991</v>
      </c>
      <c r="I20" s="11"/>
      <c r="J20" s="76">
        <v>314991</v>
      </c>
      <c r="K20" s="11"/>
      <c r="L20" s="11"/>
      <c r="M20" s="11"/>
      <c r="N20" s="119" t="s">
        <v>212</v>
      </c>
      <c r="O20" s="21"/>
      <c r="P20" s="1"/>
    </row>
    <row r="21" spans="1:16" ht="16.350000000000001" customHeight="1" x14ac:dyDescent="0.3">
      <c r="A21" s="27" t="s">
        <v>2</v>
      </c>
      <c r="B21" s="112">
        <v>40764</v>
      </c>
      <c r="C21" s="113" t="s">
        <v>223</v>
      </c>
      <c r="D21" s="114" t="s">
        <v>224</v>
      </c>
      <c r="E21" s="113" t="s">
        <v>49</v>
      </c>
      <c r="F21" s="113" t="s">
        <v>272</v>
      </c>
      <c r="G21" s="115">
        <v>40842</v>
      </c>
      <c r="H21" s="76">
        <v>827000</v>
      </c>
      <c r="I21" s="11"/>
      <c r="J21" s="76">
        <v>827000</v>
      </c>
      <c r="K21" s="11"/>
      <c r="L21" s="11"/>
      <c r="M21" s="45"/>
      <c r="N21" s="119" t="s">
        <v>228</v>
      </c>
      <c r="O21" s="21"/>
      <c r="P21" s="1"/>
    </row>
    <row r="22" spans="1:16" ht="16.350000000000001" customHeight="1" x14ac:dyDescent="0.3">
      <c r="A22" s="27" t="s">
        <v>2</v>
      </c>
      <c r="B22" s="112">
        <v>40659</v>
      </c>
      <c r="C22" s="113" t="s">
        <v>194</v>
      </c>
      <c r="D22" s="114" t="s">
        <v>204</v>
      </c>
      <c r="E22" s="115" t="s">
        <v>48</v>
      </c>
      <c r="F22" s="115"/>
      <c r="G22" s="115">
        <v>40842</v>
      </c>
      <c r="H22" s="76">
        <v>1061683</v>
      </c>
      <c r="I22" s="15"/>
      <c r="J22" s="76">
        <v>1061683</v>
      </c>
      <c r="K22" s="15"/>
      <c r="L22" s="15"/>
      <c r="M22" s="45"/>
      <c r="N22" s="119" t="s">
        <v>227</v>
      </c>
      <c r="O22" s="21"/>
      <c r="P22" s="1"/>
    </row>
    <row r="23" spans="1:16" ht="15" x14ac:dyDescent="0.3">
      <c r="A23" s="27" t="s">
        <v>2</v>
      </c>
      <c r="B23" s="112">
        <v>40785</v>
      </c>
      <c r="C23" s="113" t="s">
        <v>229</v>
      </c>
      <c r="D23" s="114" t="s">
        <v>230</v>
      </c>
      <c r="E23" s="113" t="s">
        <v>48</v>
      </c>
      <c r="F23" s="113"/>
      <c r="G23" s="115">
        <v>40889</v>
      </c>
      <c r="H23" s="76">
        <v>183491</v>
      </c>
      <c r="I23" s="76">
        <v>183491</v>
      </c>
      <c r="J23" s="11"/>
      <c r="K23" s="11"/>
      <c r="L23" s="11"/>
      <c r="M23" s="48"/>
      <c r="N23" s="119" t="s">
        <v>237</v>
      </c>
    </row>
    <row r="24" spans="1:16" ht="15" x14ac:dyDescent="0.3">
      <c r="A24" s="27" t="s">
        <v>2</v>
      </c>
      <c r="B24" s="112" t="s">
        <v>82</v>
      </c>
      <c r="C24" s="113" t="s">
        <v>231</v>
      </c>
      <c r="D24" s="114" t="s">
        <v>236</v>
      </c>
      <c r="E24" s="113" t="s">
        <v>48</v>
      </c>
      <c r="F24" s="113"/>
      <c r="G24" s="115">
        <v>40889</v>
      </c>
      <c r="H24" s="76">
        <v>922752</v>
      </c>
      <c r="I24" s="11"/>
      <c r="J24" s="11"/>
      <c r="K24" s="11"/>
      <c r="L24" s="11"/>
      <c r="M24" s="117">
        <v>922752</v>
      </c>
      <c r="N24" s="119" t="s">
        <v>238</v>
      </c>
    </row>
    <row r="25" spans="1:16" ht="15" x14ac:dyDescent="0.3">
      <c r="A25" s="27" t="s">
        <v>2</v>
      </c>
      <c r="B25" s="112">
        <v>40785</v>
      </c>
      <c r="C25" s="113" t="s">
        <v>232</v>
      </c>
      <c r="D25" s="114" t="s">
        <v>233</v>
      </c>
      <c r="E25" s="113" t="s">
        <v>49</v>
      </c>
      <c r="F25" s="113" t="s">
        <v>272</v>
      </c>
      <c r="G25" s="115">
        <v>40890</v>
      </c>
      <c r="H25" s="76">
        <v>247000</v>
      </c>
      <c r="I25" s="11"/>
      <c r="J25" s="76">
        <v>247000</v>
      </c>
      <c r="K25" s="11"/>
      <c r="L25" s="11"/>
      <c r="M25" s="48"/>
      <c r="N25" s="119" t="s">
        <v>170</v>
      </c>
    </row>
    <row r="26" spans="1:16" ht="16.350000000000001" customHeight="1" x14ac:dyDescent="0.3">
      <c r="A26" s="27" t="s">
        <v>2</v>
      </c>
      <c r="B26" s="112">
        <v>40827</v>
      </c>
      <c r="C26" s="113" t="s">
        <v>234</v>
      </c>
      <c r="D26" s="114" t="s">
        <v>235</v>
      </c>
      <c r="E26" s="113" t="s">
        <v>49</v>
      </c>
      <c r="F26" s="113" t="s">
        <v>272</v>
      </c>
      <c r="G26" s="115">
        <v>40891</v>
      </c>
      <c r="H26" s="76">
        <v>17904407</v>
      </c>
      <c r="I26" s="11"/>
      <c r="J26" s="11"/>
      <c r="K26" s="11"/>
      <c r="L26" s="76">
        <v>17904407</v>
      </c>
      <c r="M26" s="48"/>
      <c r="N26" s="119" t="s">
        <v>239</v>
      </c>
      <c r="P26" s="1"/>
    </row>
    <row r="27" spans="1:16" ht="15" x14ac:dyDescent="0.3">
      <c r="A27" s="27" t="s">
        <v>2</v>
      </c>
      <c r="B27" s="112">
        <v>40799</v>
      </c>
      <c r="C27" s="113" t="s">
        <v>243</v>
      </c>
      <c r="D27" s="114" t="s">
        <v>244</v>
      </c>
      <c r="E27" s="113" t="s">
        <v>49</v>
      </c>
      <c r="F27" s="113" t="s">
        <v>272</v>
      </c>
      <c r="G27" s="115">
        <v>40909</v>
      </c>
      <c r="H27" s="76">
        <v>3000000</v>
      </c>
      <c r="I27" s="76">
        <v>3000000</v>
      </c>
      <c r="J27" s="11"/>
      <c r="K27" s="11"/>
      <c r="L27" s="11"/>
      <c r="M27" s="48"/>
      <c r="N27" s="119" t="s">
        <v>254</v>
      </c>
    </row>
    <row r="28" spans="1:16" ht="15" x14ac:dyDescent="0.3">
      <c r="A28" s="27" t="s">
        <v>2</v>
      </c>
      <c r="B28" s="112">
        <v>40799</v>
      </c>
      <c r="C28" s="113" t="s">
        <v>245</v>
      </c>
      <c r="D28" s="114" t="s">
        <v>244</v>
      </c>
      <c r="E28" s="113" t="s">
        <v>49</v>
      </c>
      <c r="F28" s="113" t="s">
        <v>272</v>
      </c>
      <c r="G28" s="115">
        <v>40909</v>
      </c>
      <c r="H28" s="76">
        <v>3000000</v>
      </c>
      <c r="I28" s="76">
        <v>3000000</v>
      </c>
      <c r="J28" s="11"/>
      <c r="K28" s="11"/>
      <c r="L28" s="11"/>
      <c r="M28" s="48"/>
      <c r="N28" s="119" t="s">
        <v>255</v>
      </c>
    </row>
    <row r="29" spans="1:16" ht="15.75" x14ac:dyDescent="0.3">
      <c r="A29" s="27" t="s">
        <v>2</v>
      </c>
      <c r="B29" s="112">
        <v>40855</v>
      </c>
      <c r="C29" s="113" t="s">
        <v>248</v>
      </c>
      <c r="D29" s="114" t="s">
        <v>249</v>
      </c>
      <c r="E29" s="113" t="s">
        <v>48</v>
      </c>
      <c r="F29" s="71"/>
      <c r="G29" s="115">
        <v>40928</v>
      </c>
      <c r="H29" s="76">
        <v>371300</v>
      </c>
      <c r="I29" s="11"/>
      <c r="J29" s="76">
        <v>371300</v>
      </c>
      <c r="K29" s="11"/>
      <c r="L29" s="11"/>
      <c r="M29" s="48"/>
      <c r="N29" s="119" t="s">
        <v>256</v>
      </c>
    </row>
    <row r="30" spans="1:16" ht="15.75" x14ac:dyDescent="0.3">
      <c r="A30" s="27" t="s">
        <v>2</v>
      </c>
      <c r="B30" s="112">
        <v>40855</v>
      </c>
      <c r="C30" s="113" t="s">
        <v>246</v>
      </c>
      <c r="D30" s="114" t="s">
        <v>247</v>
      </c>
      <c r="E30" s="113" t="s">
        <v>48</v>
      </c>
      <c r="F30" s="71"/>
      <c r="G30" s="115">
        <v>40928</v>
      </c>
      <c r="H30" s="76">
        <v>2876150</v>
      </c>
      <c r="I30" s="11"/>
      <c r="J30" s="76">
        <v>2876150</v>
      </c>
      <c r="K30" s="11"/>
      <c r="L30" s="11"/>
      <c r="M30" s="48"/>
      <c r="N30" s="119" t="s">
        <v>93</v>
      </c>
    </row>
    <row r="31" spans="1:16" ht="16.350000000000001" customHeight="1" x14ac:dyDescent="0.3">
      <c r="A31" s="27" t="s">
        <v>2</v>
      </c>
      <c r="B31" s="112">
        <v>40526</v>
      </c>
      <c r="C31" s="113" t="s">
        <v>250</v>
      </c>
      <c r="D31" s="114" t="s">
        <v>251</v>
      </c>
      <c r="E31" s="113" t="s">
        <v>49</v>
      </c>
      <c r="F31" s="71" t="s">
        <v>272</v>
      </c>
      <c r="G31" s="115">
        <v>40940</v>
      </c>
      <c r="H31" s="76">
        <v>14403095</v>
      </c>
      <c r="I31" s="11"/>
      <c r="J31" s="11"/>
      <c r="K31" s="11"/>
      <c r="L31" s="76">
        <v>14403095</v>
      </c>
      <c r="M31" s="48"/>
      <c r="N31" s="119" t="s">
        <v>257</v>
      </c>
      <c r="P31" s="1"/>
    </row>
    <row r="32" spans="1:16" ht="16.350000000000001" customHeight="1" x14ac:dyDescent="0.3">
      <c r="A32" s="27" t="s">
        <v>2</v>
      </c>
      <c r="B32" s="112">
        <v>40764</v>
      </c>
      <c r="C32" s="113" t="s">
        <v>252</v>
      </c>
      <c r="D32" s="114" t="s">
        <v>253</v>
      </c>
      <c r="E32" s="113" t="s">
        <v>48</v>
      </c>
      <c r="F32" s="71"/>
      <c r="G32" s="115">
        <v>40960</v>
      </c>
      <c r="H32" s="76">
        <v>1000000</v>
      </c>
      <c r="I32" s="76">
        <v>1000000</v>
      </c>
      <c r="J32" s="11"/>
      <c r="K32" s="11"/>
      <c r="L32" s="11"/>
      <c r="M32" s="48"/>
      <c r="N32" s="119" t="s">
        <v>258</v>
      </c>
      <c r="P32" s="1"/>
    </row>
    <row r="33" spans="1:16" ht="16.350000000000001" customHeight="1" x14ac:dyDescent="0.3">
      <c r="A33" s="27" t="s">
        <v>2</v>
      </c>
      <c r="B33" s="112">
        <v>40918</v>
      </c>
      <c r="C33" s="113" t="s">
        <v>259</v>
      </c>
      <c r="D33" s="114" t="s">
        <v>260</v>
      </c>
      <c r="E33" s="113" t="s">
        <v>48</v>
      </c>
      <c r="F33" s="113"/>
      <c r="G33" s="115">
        <v>40969</v>
      </c>
      <c r="H33" s="76">
        <v>414750</v>
      </c>
      <c r="I33" s="76">
        <v>414750</v>
      </c>
      <c r="J33" s="11"/>
      <c r="K33" s="11"/>
      <c r="L33" s="11"/>
      <c r="M33" s="48"/>
      <c r="N33" s="119" t="s">
        <v>275</v>
      </c>
      <c r="P33" s="1"/>
    </row>
    <row r="34" spans="1:16" ht="16.350000000000001" customHeight="1" x14ac:dyDescent="0.3">
      <c r="A34" s="27" t="s">
        <v>2</v>
      </c>
      <c r="B34" s="112">
        <v>40792</v>
      </c>
      <c r="C34" s="113" t="s">
        <v>261</v>
      </c>
      <c r="D34" s="114" t="s">
        <v>262</v>
      </c>
      <c r="E34" s="113" t="s">
        <v>49</v>
      </c>
      <c r="F34" s="113" t="s">
        <v>272</v>
      </c>
      <c r="G34" s="115">
        <v>40969</v>
      </c>
      <c r="H34" s="76">
        <v>6000000</v>
      </c>
      <c r="I34" s="76">
        <v>6000000</v>
      </c>
      <c r="J34" s="11"/>
      <c r="K34" s="11"/>
      <c r="L34" s="11"/>
      <c r="M34" s="48"/>
      <c r="N34" s="119" t="s">
        <v>276</v>
      </c>
      <c r="P34" s="1"/>
    </row>
    <row r="35" spans="1:16" ht="16.350000000000001" customHeight="1" x14ac:dyDescent="0.3">
      <c r="A35" s="27" t="s">
        <v>2</v>
      </c>
      <c r="B35" s="112">
        <v>40792</v>
      </c>
      <c r="C35" s="113" t="s">
        <v>263</v>
      </c>
      <c r="D35" s="114" t="s">
        <v>262</v>
      </c>
      <c r="E35" s="113" t="s">
        <v>49</v>
      </c>
      <c r="F35" s="113" t="s">
        <v>272</v>
      </c>
      <c r="G35" s="115">
        <v>40969</v>
      </c>
      <c r="H35" s="76">
        <v>6000000</v>
      </c>
      <c r="I35" s="76">
        <v>6000000</v>
      </c>
      <c r="J35" s="11"/>
      <c r="K35" s="11"/>
      <c r="L35" s="11"/>
      <c r="M35" s="48"/>
      <c r="N35" s="119" t="s">
        <v>277</v>
      </c>
      <c r="P35" s="1"/>
    </row>
    <row r="36" spans="1:16" ht="16.350000000000001" customHeight="1" x14ac:dyDescent="0.3">
      <c r="A36" s="27" t="s">
        <v>2</v>
      </c>
      <c r="B36" s="112">
        <v>40792</v>
      </c>
      <c r="C36" s="113" t="s">
        <v>264</v>
      </c>
      <c r="D36" s="114" t="s">
        <v>262</v>
      </c>
      <c r="E36" s="113" t="s">
        <v>49</v>
      </c>
      <c r="F36" s="113" t="s">
        <v>272</v>
      </c>
      <c r="G36" s="115">
        <v>40969</v>
      </c>
      <c r="H36" s="76">
        <v>6000000</v>
      </c>
      <c r="I36" s="76">
        <v>6000000</v>
      </c>
      <c r="J36" s="11"/>
      <c r="K36" s="11"/>
      <c r="L36" s="11"/>
      <c r="M36" s="48"/>
      <c r="N36" s="119" t="s">
        <v>278</v>
      </c>
      <c r="P36" s="1"/>
    </row>
    <row r="37" spans="1:16" ht="16.350000000000001" customHeight="1" x14ac:dyDescent="0.3">
      <c r="A37" s="27" t="s">
        <v>2</v>
      </c>
      <c r="B37" s="112">
        <v>40939</v>
      </c>
      <c r="C37" s="113" t="s">
        <v>265</v>
      </c>
      <c r="D37" s="114" t="s">
        <v>266</v>
      </c>
      <c r="E37" s="113" t="s">
        <v>49</v>
      </c>
      <c r="F37" s="113" t="s">
        <v>273</v>
      </c>
      <c r="G37" s="115">
        <v>40973</v>
      </c>
      <c r="H37" s="76">
        <v>1672000</v>
      </c>
      <c r="I37" s="11"/>
      <c r="J37" s="76">
        <v>1672000</v>
      </c>
      <c r="K37" s="11"/>
      <c r="L37" s="11"/>
      <c r="M37" s="48"/>
      <c r="N37" s="119" t="s">
        <v>279</v>
      </c>
      <c r="P37" s="1"/>
    </row>
    <row r="38" spans="1:16" ht="15" x14ac:dyDescent="0.3">
      <c r="A38" s="27" t="s">
        <v>2</v>
      </c>
      <c r="B38" s="112">
        <v>40925</v>
      </c>
      <c r="C38" s="113" t="s">
        <v>267</v>
      </c>
      <c r="D38" s="114" t="s">
        <v>268</v>
      </c>
      <c r="E38" s="113" t="s">
        <v>49</v>
      </c>
      <c r="F38" s="113" t="s">
        <v>274</v>
      </c>
      <c r="G38" s="115">
        <v>40988</v>
      </c>
      <c r="H38" s="76">
        <v>19169881</v>
      </c>
      <c r="I38" s="11"/>
      <c r="J38" s="76">
        <v>19169881</v>
      </c>
      <c r="K38" s="11"/>
      <c r="L38" s="11"/>
      <c r="M38" s="48"/>
      <c r="N38" s="119" t="s">
        <v>280</v>
      </c>
    </row>
    <row r="39" spans="1:16" ht="15" x14ac:dyDescent="0.3">
      <c r="A39" s="27" t="s">
        <v>2</v>
      </c>
      <c r="B39" s="112">
        <v>40820</v>
      </c>
      <c r="C39" s="113" t="s">
        <v>269</v>
      </c>
      <c r="D39" s="114" t="s">
        <v>270</v>
      </c>
      <c r="E39" s="113" t="s">
        <v>49</v>
      </c>
      <c r="F39" s="113" t="s">
        <v>272</v>
      </c>
      <c r="G39" s="115">
        <v>40991</v>
      </c>
      <c r="H39" s="76">
        <v>3000000</v>
      </c>
      <c r="I39" s="76">
        <v>3000000</v>
      </c>
      <c r="J39" s="11"/>
      <c r="K39" s="11"/>
      <c r="L39" s="11"/>
      <c r="M39" s="48"/>
      <c r="N39" s="119" t="s">
        <v>281</v>
      </c>
    </row>
    <row r="40" spans="1:16" ht="16.350000000000001" customHeight="1" x14ac:dyDescent="0.3">
      <c r="A40" s="27" t="s">
        <v>2</v>
      </c>
      <c r="B40" s="112">
        <v>40820</v>
      </c>
      <c r="C40" s="113" t="s">
        <v>271</v>
      </c>
      <c r="D40" s="114" t="s">
        <v>270</v>
      </c>
      <c r="E40" s="113" t="s">
        <v>49</v>
      </c>
      <c r="F40" s="113" t="s">
        <v>272</v>
      </c>
      <c r="G40" s="115">
        <v>40991</v>
      </c>
      <c r="H40" s="76">
        <v>3000000</v>
      </c>
      <c r="I40" s="76">
        <v>3000000</v>
      </c>
      <c r="J40" s="11"/>
      <c r="K40" s="11"/>
      <c r="L40" s="11"/>
      <c r="M40" s="48"/>
      <c r="N40" s="119" t="s">
        <v>282</v>
      </c>
      <c r="P40" s="1"/>
    </row>
    <row r="41" spans="1:16" ht="15" x14ac:dyDescent="0.3">
      <c r="A41" s="27" t="s">
        <v>2</v>
      </c>
      <c r="B41" s="112">
        <v>40946</v>
      </c>
      <c r="C41" s="113" t="s">
        <v>304</v>
      </c>
      <c r="D41" s="114" t="s">
        <v>305</v>
      </c>
      <c r="E41" s="113" t="s">
        <v>49</v>
      </c>
      <c r="F41" s="113" t="s">
        <v>272</v>
      </c>
      <c r="G41" s="115">
        <v>41001</v>
      </c>
      <c r="H41" s="76">
        <v>3824271</v>
      </c>
      <c r="I41" s="8"/>
      <c r="J41" s="11"/>
      <c r="K41" s="11"/>
      <c r="L41" s="76">
        <v>3824271</v>
      </c>
      <c r="M41" s="48"/>
      <c r="N41" s="119" t="s">
        <v>323</v>
      </c>
    </row>
    <row r="42" spans="1:16" ht="15" x14ac:dyDescent="0.3">
      <c r="A42" s="27" t="s">
        <v>2</v>
      </c>
      <c r="B42" s="112">
        <v>40869</v>
      </c>
      <c r="C42" s="113" t="s">
        <v>306</v>
      </c>
      <c r="D42" s="114" t="s">
        <v>307</v>
      </c>
      <c r="E42" s="113" t="s">
        <v>48</v>
      </c>
      <c r="F42" s="113"/>
      <c r="G42" s="115">
        <v>41002</v>
      </c>
      <c r="H42" s="76">
        <v>7735000</v>
      </c>
      <c r="I42" s="6"/>
      <c r="J42" s="76">
        <v>7735000</v>
      </c>
      <c r="K42" s="6"/>
      <c r="L42" s="6"/>
      <c r="M42" s="45"/>
      <c r="N42" s="119" t="s">
        <v>324</v>
      </c>
      <c r="O42" s="21"/>
    </row>
    <row r="43" spans="1:16" ht="15" x14ac:dyDescent="0.3">
      <c r="A43" s="27" t="s">
        <v>2</v>
      </c>
      <c r="B43" s="112">
        <v>40960</v>
      </c>
      <c r="C43" s="113" t="s">
        <v>308</v>
      </c>
      <c r="D43" s="114" t="s">
        <v>309</v>
      </c>
      <c r="E43" s="113" t="s">
        <v>49</v>
      </c>
      <c r="F43" s="113" t="s">
        <v>273</v>
      </c>
      <c r="G43" s="115">
        <v>41004</v>
      </c>
      <c r="H43" s="76">
        <v>1295300</v>
      </c>
      <c r="I43" s="6"/>
      <c r="J43" s="76">
        <v>1295300</v>
      </c>
      <c r="K43" s="6"/>
      <c r="L43" s="6"/>
      <c r="M43" s="45"/>
      <c r="N43" s="119" t="s">
        <v>93</v>
      </c>
    </row>
    <row r="44" spans="1:16" ht="15" x14ac:dyDescent="0.3">
      <c r="A44" s="27" t="s">
        <v>2</v>
      </c>
      <c r="B44" s="112">
        <v>40946</v>
      </c>
      <c r="C44" s="113" t="s">
        <v>310</v>
      </c>
      <c r="D44" s="114" t="s">
        <v>311</v>
      </c>
      <c r="E44" s="113" t="s">
        <v>48</v>
      </c>
      <c r="F44" s="113" t="s">
        <v>322</v>
      </c>
      <c r="G44" s="115">
        <v>41022</v>
      </c>
      <c r="H44" s="76">
        <v>1724400</v>
      </c>
      <c r="I44" s="6"/>
      <c r="J44" s="76">
        <v>1724400</v>
      </c>
      <c r="K44" s="6"/>
      <c r="L44" s="6"/>
      <c r="M44" s="45"/>
      <c r="N44" s="119" t="s">
        <v>279</v>
      </c>
    </row>
    <row r="45" spans="1:16" ht="15" x14ac:dyDescent="0.3">
      <c r="A45" s="27" t="s">
        <v>2</v>
      </c>
      <c r="B45" s="112">
        <v>40980</v>
      </c>
      <c r="C45" s="113" t="s">
        <v>312</v>
      </c>
      <c r="D45" s="114" t="s">
        <v>313</v>
      </c>
      <c r="E45" s="113" t="s">
        <v>49</v>
      </c>
      <c r="F45" s="113" t="s">
        <v>273</v>
      </c>
      <c r="G45" s="115">
        <v>41022</v>
      </c>
      <c r="H45" s="76">
        <v>2545957</v>
      </c>
      <c r="I45" s="6"/>
      <c r="J45" s="76">
        <v>2545957</v>
      </c>
      <c r="K45" s="6"/>
      <c r="L45" s="6"/>
      <c r="M45" s="45"/>
      <c r="N45" s="119" t="s">
        <v>94</v>
      </c>
    </row>
    <row r="46" spans="1:16" x14ac:dyDescent="0.3">
      <c r="A46" s="27" t="s">
        <v>2</v>
      </c>
      <c r="B46" s="112">
        <v>41030</v>
      </c>
      <c r="C46" s="113" t="s">
        <v>314</v>
      </c>
      <c r="D46" s="114" t="s">
        <v>315</v>
      </c>
      <c r="E46" s="113" t="s">
        <v>48</v>
      </c>
      <c r="F46" s="116"/>
      <c r="G46" s="115">
        <v>41030</v>
      </c>
      <c r="H46" s="76">
        <v>863538</v>
      </c>
      <c r="I46" s="6"/>
      <c r="J46" s="6"/>
      <c r="K46" s="6"/>
      <c r="L46" s="6"/>
      <c r="M46" s="76">
        <v>863538</v>
      </c>
      <c r="N46" s="118" t="s">
        <v>325</v>
      </c>
    </row>
    <row r="47" spans="1:16" ht="15" x14ac:dyDescent="0.3">
      <c r="A47" s="27" t="s">
        <v>2</v>
      </c>
      <c r="B47" s="112">
        <v>40988</v>
      </c>
      <c r="C47" s="113" t="s">
        <v>316</v>
      </c>
      <c r="D47" s="114" t="s">
        <v>317</v>
      </c>
      <c r="E47" s="113" t="s">
        <v>49</v>
      </c>
      <c r="F47" s="113" t="s">
        <v>272</v>
      </c>
      <c r="G47" s="115">
        <v>41033</v>
      </c>
      <c r="H47" s="76">
        <v>1621747</v>
      </c>
      <c r="I47" s="6"/>
      <c r="J47" s="76">
        <v>1621747</v>
      </c>
      <c r="K47" s="6"/>
      <c r="L47" s="6"/>
      <c r="M47" s="45"/>
      <c r="N47" s="118" t="s">
        <v>215</v>
      </c>
    </row>
    <row r="48" spans="1:16" ht="15" x14ac:dyDescent="0.3">
      <c r="A48" s="27" t="s">
        <v>2</v>
      </c>
      <c r="B48" s="112">
        <v>40820</v>
      </c>
      <c r="C48" s="113" t="s">
        <v>318</v>
      </c>
      <c r="D48" s="114" t="s">
        <v>319</v>
      </c>
      <c r="E48" s="113" t="s">
        <v>49</v>
      </c>
      <c r="F48" s="113" t="s">
        <v>272</v>
      </c>
      <c r="G48" s="115">
        <v>41044</v>
      </c>
      <c r="H48" s="76">
        <v>20000000</v>
      </c>
      <c r="I48" s="76">
        <v>20000000</v>
      </c>
      <c r="J48" s="6"/>
      <c r="K48" s="6"/>
      <c r="L48" s="6"/>
      <c r="M48" s="45"/>
      <c r="N48" s="118" t="s">
        <v>326</v>
      </c>
    </row>
    <row r="49" spans="1:14" ht="15" x14ac:dyDescent="0.3">
      <c r="A49" s="148" t="s">
        <v>2</v>
      </c>
      <c r="B49" s="112">
        <v>40358</v>
      </c>
      <c r="C49" s="113" t="s">
        <v>320</v>
      </c>
      <c r="D49" s="114" t="s">
        <v>321</v>
      </c>
      <c r="E49" s="113" t="s">
        <v>49</v>
      </c>
      <c r="F49" s="113" t="s">
        <v>272</v>
      </c>
      <c r="G49" s="115">
        <v>41059</v>
      </c>
      <c r="H49" s="76">
        <v>896334794</v>
      </c>
      <c r="I49" s="6"/>
      <c r="J49" s="6"/>
      <c r="K49" s="6"/>
      <c r="L49" s="76">
        <v>896334794</v>
      </c>
      <c r="M49" s="45"/>
      <c r="N49" s="118" t="s">
        <v>327</v>
      </c>
    </row>
    <row r="50" spans="1:14" ht="15" x14ac:dyDescent="0.3">
      <c r="A50" s="27" t="s">
        <v>2</v>
      </c>
      <c r="B50" s="112">
        <v>41023</v>
      </c>
      <c r="C50" s="113" t="s">
        <v>330</v>
      </c>
      <c r="D50" s="114" t="s">
        <v>331</v>
      </c>
      <c r="E50" s="113" t="s">
        <v>48</v>
      </c>
      <c r="F50" s="113"/>
      <c r="G50" s="115">
        <v>41068</v>
      </c>
      <c r="H50" s="76">
        <v>139500</v>
      </c>
      <c r="I50" s="6"/>
      <c r="J50" s="76">
        <v>139500</v>
      </c>
      <c r="K50" s="6"/>
      <c r="L50" s="6"/>
      <c r="M50" s="45"/>
      <c r="N50" s="41" t="s">
        <v>335</v>
      </c>
    </row>
    <row r="51" spans="1:14" ht="15" x14ac:dyDescent="0.3">
      <c r="A51" s="27" t="s">
        <v>2</v>
      </c>
      <c r="B51" s="112">
        <v>41023</v>
      </c>
      <c r="C51" s="113" t="s">
        <v>328</v>
      </c>
      <c r="D51" s="114" t="s">
        <v>329</v>
      </c>
      <c r="E51" s="113" t="s">
        <v>49</v>
      </c>
      <c r="F51" s="113" t="s">
        <v>272</v>
      </c>
      <c r="G51" s="115">
        <v>41068</v>
      </c>
      <c r="H51" s="76">
        <v>466945</v>
      </c>
      <c r="I51" s="6"/>
      <c r="J51" s="76">
        <v>466945</v>
      </c>
      <c r="K51" s="6"/>
      <c r="L51" s="6"/>
      <c r="M51" s="45"/>
      <c r="N51" s="153" t="s">
        <v>336</v>
      </c>
    </row>
    <row r="52" spans="1:14" ht="15" x14ac:dyDescent="0.3">
      <c r="A52" s="27" t="s">
        <v>2</v>
      </c>
      <c r="B52" s="112">
        <v>40820</v>
      </c>
      <c r="C52" s="113" t="s">
        <v>339</v>
      </c>
      <c r="D52" s="114" t="s">
        <v>319</v>
      </c>
      <c r="E52" s="113" t="s">
        <v>49</v>
      </c>
      <c r="F52" s="113" t="s">
        <v>272</v>
      </c>
      <c r="G52" s="115">
        <v>41082</v>
      </c>
      <c r="H52" s="76">
        <v>20000000</v>
      </c>
      <c r="I52" s="76">
        <v>20000000</v>
      </c>
      <c r="J52" s="76"/>
      <c r="K52" s="76"/>
      <c r="L52" s="76"/>
      <c r="M52" s="117"/>
      <c r="N52" s="119" t="s">
        <v>340</v>
      </c>
    </row>
    <row r="53" spans="1:14" ht="15" x14ac:dyDescent="0.3">
      <c r="A53" s="27" t="s">
        <v>2</v>
      </c>
      <c r="B53" s="112">
        <v>40820</v>
      </c>
      <c r="C53" s="113" t="s">
        <v>332</v>
      </c>
      <c r="D53" s="114" t="s">
        <v>319</v>
      </c>
      <c r="E53" s="113" t="s">
        <v>49</v>
      </c>
      <c r="F53" s="113" t="s">
        <v>272</v>
      </c>
      <c r="G53" s="115">
        <v>41082</v>
      </c>
      <c r="H53" s="76">
        <v>20000000</v>
      </c>
      <c r="I53" s="76">
        <v>20000000</v>
      </c>
      <c r="J53" s="6"/>
      <c r="K53" s="6"/>
      <c r="L53" s="6"/>
      <c r="M53" s="45"/>
      <c r="N53" s="119" t="s">
        <v>337</v>
      </c>
    </row>
    <row r="54" spans="1:14" ht="15" x14ac:dyDescent="0.3">
      <c r="A54" s="27" t="s">
        <v>2</v>
      </c>
      <c r="B54" s="112">
        <v>41037</v>
      </c>
      <c r="C54" s="113" t="s">
        <v>333</v>
      </c>
      <c r="D54" s="84" t="s">
        <v>334</v>
      </c>
      <c r="E54" s="113" t="s">
        <v>48</v>
      </c>
      <c r="F54" s="113" t="s">
        <v>322</v>
      </c>
      <c r="G54" s="115">
        <v>41089</v>
      </c>
      <c r="H54" s="76">
        <v>23606745</v>
      </c>
      <c r="I54" s="6"/>
      <c r="J54" s="76">
        <v>23606745</v>
      </c>
      <c r="K54" s="6"/>
      <c r="L54" s="6"/>
      <c r="M54" s="45"/>
      <c r="N54" s="119" t="s">
        <v>338</v>
      </c>
    </row>
    <row r="55" spans="1:14" ht="15.75" x14ac:dyDescent="0.3">
      <c r="B55" s="112"/>
      <c r="C55" s="113"/>
      <c r="D55" s="114"/>
      <c r="E55" s="8"/>
      <c r="F55" s="81"/>
      <c r="G55" s="8"/>
      <c r="H55" s="11"/>
      <c r="I55" s="6"/>
      <c r="J55" s="6"/>
      <c r="K55" s="6"/>
      <c r="L55" s="6"/>
      <c r="M55" s="45"/>
      <c r="N55" s="41"/>
    </row>
    <row r="56" spans="1:14" ht="15.75" x14ac:dyDescent="0.3">
      <c r="B56" s="7"/>
      <c r="C56" s="5"/>
      <c r="D56" s="9"/>
      <c r="E56" s="8"/>
      <c r="F56" s="81"/>
      <c r="G56" s="8"/>
      <c r="H56" s="11"/>
      <c r="I56" s="6"/>
      <c r="J56" s="6"/>
      <c r="K56" s="6"/>
      <c r="L56" s="6"/>
      <c r="M56" s="45"/>
      <c r="N56" s="41"/>
    </row>
    <row r="57" spans="1:14" ht="15.75" x14ac:dyDescent="0.3">
      <c r="B57" s="7"/>
      <c r="C57" s="5"/>
      <c r="D57" s="9"/>
      <c r="E57" s="8"/>
      <c r="F57" s="81"/>
      <c r="G57" s="8"/>
      <c r="H57" s="11"/>
      <c r="I57" s="6"/>
      <c r="J57" s="6"/>
      <c r="K57" s="6"/>
      <c r="L57" s="6"/>
      <c r="M57" s="45"/>
      <c r="N57" s="41"/>
    </row>
    <row r="58" spans="1:14" ht="15.75" x14ac:dyDescent="0.3">
      <c r="B58" s="7"/>
      <c r="C58" s="5"/>
      <c r="D58" s="9"/>
      <c r="E58" s="8"/>
      <c r="F58" s="81"/>
      <c r="G58" s="8"/>
      <c r="H58" s="11"/>
      <c r="I58" s="6"/>
      <c r="J58" s="6"/>
      <c r="K58" s="6"/>
      <c r="L58" s="6"/>
      <c r="M58" s="45"/>
      <c r="N58" s="41"/>
    </row>
    <row r="59" spans="1:14" ht="15.75" x14ac:dyDescent="0.3">
      <c r="B59" s="10"/>
      <c r="C59" s="12"/>
      <c r="D59" s="13"/>
      <c r="E59" s="14"/>
      <c r="F59" s="91"/>
      <c r="G59" s="91" t="s">
        <v>68</v>
      </c>
      <c r="H59" s="92">
        <f t="shared" ref="H59:M59" si="0">SUM(H3:H58)</f>
        <v>1478697689</v>
      </c>
      <c r="I59" s="92">
        <f t="shared" si="0"/>
        <v>155852240</v>
      </c>
      <c r="J59" s="92">
        <f t="shared" si="0"/>
        <v>386090864</v>
      </c>
      <c r="K59" s="92">
        <f t="shared" si="0"/>
        <v>146500</v>
      </c>
      <c r="L59" s="92">
        <f t="shared" si="0"/>
        <v>934821795</v>
      </c>
      <c r="M59" s="92">
        <f t="shared" si="0"/>
        <v>1786290</v>
      </c>
    </row>
    <row r="61" spans="1:14" ht="19.5" x14ac:dyDescent="0.4">
      <c r="D61" s="124" t="s">
        <v>3</v>
      </c>
      <c r="E61" s="125"/>
      <c r="F61" s="91"/>
      <c r="G61" s="125">
        <f>COUNTIF(A3:A58, "x")</f>
        <v>52</v>
      </c>
      <c r="H61" s="141" t="s">
        <v>1</v>
      </c>
    </row>
    <row r="62" spans="1:14" ht="19.5" x14ac:dyDescent="0.4">
      <c r="D62" s="124" t="s">
        <v>4</v>
      </c>
      <c r="E62" s="125"/>
      <c r="F62" s="91"/>
      <c r="G62" s="125">
        <v>0</v>
      </c>
      <c r="H62" s="129">
        <v>0</v>
      </c>
    </row>
    <row r="63" spans="1:14" ht="19.5" x14ac:dyDescent="0.4">
      <c r="D63" s="124" t="s">
        <v>5</v>
      </c>
      <c r="E63" s="125"/>
      <c r="F63" s="91"/>
      <c r="G63" s="125">
        <f>COUNTIF(A2, "x")</f>
        <v>0</v>
      </c>
      <c r="H63" s="129">
        <f>SUM(H2)</f>
        <v>0</v>
      </c>
    </row>
    <row r="64" spans="1:14" ht="19.5" x14ac:dyDescent="0.4">
      <c r="D64" s="124" t="s">
        <v>6</v>
      </c>
      <c r="E64" s="125"/>
      <c r="F64" s="91"/>
      <c r="G64" s="125">
        <f>COUNTIF(A3:A6, "x")</f>
        <v>4</v>
      </c>
      <c r="H64" s="129">
        <f>SUM(H3:H6)</f>
        <v>11895500</v>
      </c>
    </row>
    <row r="65" spans="4:8" ht="19.5" x14ac:dyDescent="0.4">
      <c r="D65" s="124" t="s">
        <v>7</v>
      </c>
      <c r="E65" s="125"/>
      <c r="F65" s="91"/>
      <c r="G65" s="125">
        <f>COUNTIF(A7:A54, "x")-2</f>
        <v>46</v>
      </c>
      <c r="H65" s="129">
        <f>SUM(H7:H54) - 1786290</f>
        <v>1465015899</v>
      </c>
    </row>
    <row r="66" spans="4:8" ht="19.5" x14ac:dyDescent="0.4">
      <c r="D66" s="124" t="s">
        <v>8</v>
      </c>
      <c r="E66" s="125"/>
      <c r="F66" s="91"/>
      <c r="G66" s="125">
        <v>2</v>
      </c>
      <c r="H66" s="129">
        <v>1786290</v>
      </c>
    </row>
    <row r="67" spans="4:8" x14ac:dyDescent="0.3">
      <c r="D67" s="130" t="s">
        <v>9</v>
      </c>
      <c r="E67" s="125"/>
      <c r="F67" s="91"/>
      <c r="G67" s="125">
        <f>SUM(G62:G66)</f>
        <v>52</v>
      </c>
      <c r="H67" s="129">
        <f>SUM(H62:H66)</f>
        <v>1478697689</v>
      </c>
    </row>
  </sheetData>
  <sortState ref="B3:N54">
    <sortCondition ref="G3:G54"/>
  </sortState>
  <phoneticPr fontId="0" type="noConversion"/>
  <printOptions horizontalCentered="1"/>
  <pageMargins left="0.08" right="0.13" top="0.95" bottom="0.49" header="0.45" footer="0.3"/>
  <pageSetup scale="58" fitToHeight="0" orientation="landscape" r:id="rId1"/>
  <headerFooter alignWithMargins="0">
    <oddHeader>&amp;CBART PROCUREMENT DEPARTMENT
AWARDED CONTRACTS
FY12&amp;R&amp;D</oddHeader>
    <oddFooter>&amp;CPage &amp;P of &amp;N</oddFooter>
  </headerFooter>
  <ignoredErrors>
    <ignoredError sqref="H64:H6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6"/>
  <sheetViews>
    <sheetView topLeftCell="B1" zoomScaleNormal="100" workbookViewId="0">
      <pane ySplit="2" topLeftCell="A18" activePane="bottomLeft" state="frozen"/>
      <selection pane="bottomLeft" activeCell="D46" sqref="D46"/>
    </sheetView>
  </sheetViews>
  <sheetFormatPr defaultRowHeight="16.5" x14ac:dyDescent="0.3"/>
  <cols>
    <col min="1" max="1" width="3.875" hidden="1" customWidth="1"/>
    <col min="2" max="2" width="11.25" customWidth="1"/>
    <col min="3" max="3" width="10.875" customWidth="1"/>
    <col min="4" max="4" width="65.75" customWidth="1"/>
    <col min="5" max="5" width="6.375" customWidth="1"/>
    <col min="6" max="6" width="6.375" style="51" customWidth="1"/>
    <col min="7" max="7" width="11.125" customWidth="1"/>
    <col min="8" max="8" width="13.625" customWidth="1"/>
    <col min="9" max="9" width="11.75" customWidth="1"/>
    <col min="10" max="13" width="10.75" customWidth="1"/>
    <col min="14" max="14" width="34.25" customWidth="1"/>
    <col min="15" max="15" width="9" style="25"/>
  </cols>
  <sheetData>
    <row r="1" spans="1:22" x14ac:dyDescent="0.35">
      <c r="B1" s="22"/>
      <c r="C1" s="23"/>
      <c r="D1" s="1"/>
      <c r="E1" s="23"/>
      <c r="F1" s="53"/>
      <c r="G1" s="23"/>
      <c r="H1" s="24"/>
      <c r="I1" s="24"/>
      <c r="J1" s="24"/>
      <c r="K1" s="24"/>
      <c r="L1" s="24"/>
      <c r="M1" s="24"/>
      <c r="N1" s="1"/>
      <c r="O1" s="21"/>
      <c r="P1" s="1"/>
      <c r="Q1" s="1"/>
      <c r="R1" s="1"/>
      <c r="S1" s="1"/>
      <c r="T1" s="1"/>
      <c r="U1" s="1"/>
      <c r="V1" s="1"/>
    </row>
    <row r="2" spans="1:22" ht="39.75" x14ac:dyDescent="0.3">
      <c r="B2" s="2" t="s">
        <v>10</v>
      </c>
      <c r="C2" s="3" t="s">
        <v>11</v>
      </c>
      <c r="D2" s="4" t="s">
        <v>12</v>
      </c>
      <c r="E2" s="3" t="s">
        <v>24</v>
      </c>
      <c r="F2" s="3" t="s">
        <v>240</v>
      </c>
      <c r="G2" s="3" t="s">
        <v>13</v>
      </c>
      <c r="H2" s="4" t="s">
        <v>14</v>
      </c>
      <c r="I2" s="4" t="s">
        <v>16</v>
      </c>
      <c r="J2" s="3" t="s">
        <v>17</v>
      </c>
      <c r="K2" s="3" t="s">
        <v>18</v>
      </c>
      <c r="L2" s="4" t="s">
        <v>19</v>
      </c>
      <c r="M2" s="3" t="s">
        <v>21</v>
      </c>
      <c r="N2" s="4" t="s">
        <v>22</v>
      </c>
      <c r="O2" s="46"/>
      <c r="P2" s="1"/>
      <c r="Q2" s="1"/>
      <c r="R2" s="1"/>
      <c r="S2" s="1"/>
      <c r="T2" s="1"/>
      <c r="U2" s="1"/>
      <c r="V2" s="1"/>
    </row>
    <row r="3" spans="1:22" ht="16.350000000000001" customHeight="1" x14ac:dyDescent="0.3">
      <c r="A3" s="27" t="s">
        <v>0</v>
      </c>
      <c r="B3" s="112">
        <v>41051</v>
      </c>
      <c r="C3" s="113" t="s">
        <v>364</v>
      </c>
      <c r="D3" s="114" t="s">
        <v>365</v>
      </c>
      <c r="E3" s="74" t="s">
        <v>48</v>
      </c>
      <c r="F3" s="74"/>
      <c r="G3" s="115">
        <v>41173</v>
      </c>
      <c r="H3" s="76">
        <v>27500</v>
      </c>
      <c r="I3" s="76">
        <v>27500</v>
      </c>
      <c r="J3" s="6"/>
      <c r="K3" s="11"/>
      <c r="L3" s="11"/>
      <c r="M3" s="11"/>
      <c r="N3" s="119" t="s">
        <v>367</v>
      </c>
      <c r="O3" s="21"/>
    </row>
    <row r="4" spans="1:22" ht="16.350000000000001" customHeight="1" x14ac:dyDescent="0.3">
      <c r="A4" s="27" t="s">
        <v>0</v>
      </c>
      <c r="B4" s="112">
        <v>41044</v>
      </c>
      <c r="C4" s="113" t="s">
        <v>343</v>
      </c>
      <c r="D4" s="114" t="s">
        <v>344</v>
      </c>
      <c r="E4" s="71" t="s">
        <v>49</v>
      </c>
      <c r="F4" s="71" t="s">
        <v>272</v>
      </c>
      <c r="G4" s="115">
        <v>41109</v>
      </c>
      <c r="H4" s="76">
        <v>43500</v>
      </c>
      <c r="I4" s="68"/>
      <c r="J4" s="68"/>
      <c r="K4" s="76">
        <v>43500</v>
      </c>
      <c r="L4" s="68"/>
      <c r="M4" s="68"/>
      <c r="N4" s="118" t="s">
        <v>346</v>
      </c>
      <c r="O4" s="21"/>
    </row>
    <row r="5" spans="1:22" ht="16.350000000000001" customHeight="1" x14ac:dyDescent="0.3">
      <c r="A5" s="27" t="s">
        <v>0</v>
      </c>
      <c r="B5" s="112" t="s">
        <v>82</v>
      </c>
      <c r="C5" s="113" t="s">
        <v>383</v>
      </c>
      <c r="D5" s="114" t="s">
        <v>391</v>
      </c>
      <c r="E5" s="113" t="s">
        <v>48</v>
      </c>
      <c r="F5" s="113"/>
      <c r="G5" s="115">
        <v>41258</v>
      </c>
      <c r="H5" s="76">
        <v>93000</v>
      </c>
      <c r="I5" s="76"/>
      <c r="J5" s="6"/>
      <c r="K5" s="147">
        <v>93000</v>
      </c>
      <c r="L5" s="50"/>
      <c r="M5" s="6"/>
      <c r="N5" s="119" t="s">
        <v>416</v>
      </c>
      <c r="O5" s="21"/>
    </row>
    <row r="6" spans="1:22" ht="16.350000000000001" customHeight="1" x14ac:dyDescent="0.3">
      <c r="A6" s="27" t="s">
        <v>0</v>
      </c>
      <c r="B6" s="112">
        <v>41401</v>
      </c>
      <c r="C6" s="113" t="s">
        <v>444</v>
      </c>
      <c r="D6" s="114" t="s">
        <v>445</v>
      </c>
      <c r="E6" s="113" t="s">
        <v>48</v>
      </c>
      <c r="F6" s="113" t="s">
        <v>322</v>
      </c>
      <c r="G6" s="115">
        <v>41449</v>
      </c>
      <c r="H6" s="76">
        <v>113383</v>
      </c>
      <c r="I6" s="76"/>
      <c r="J6" s="76">
        <v>113383</v>
      </c>
      <c r="K6" s="11"/>
      <c r="L6" s="28"/>
      <c r="M6" s="28"/>
      <c r="N6" s="119" t="s">
        <v>356</v>
      </c>
      <c r="O6" s="21"/>
    </row>
    <row r="7" spans="1:22" ht="16.350000000000001" customHeight="1" x14ac:dyDescent="0.3">
      <c r="A7" s="27" t="s">
        <v>0</v>
      </c>
      <c r="B7" s="112">
        <v>41114</v>
      </c>
      <c r="C7" s="113" t="s">
        <v>352</v>
      </c>
      <c r="D7" s="114" t="s">
        <v>353</v>
      </c>
      <c r="E7" s="113" t="s">
        <v>48</v>
      </c>
      <c r="F7" s="113"/>
      <c r="G7" s="115">
        <v>41179</v>
      </c>
      <c r="H7" s="76">
        <v>226000</v>
      </c>
      <c r="I7" s="11"/>
      <c r="J7" s="76">
        <v>226000</v>
      </c>
      <c r="K7" s="6"/>
      <c r="L7" s="6"/>
      <c r="M7" s="6"/>
      <c r="N7" s="119" t="s">
        <v>356</v>
      </c>
      <c r="O7" s="21"/>
    </row>
    <row r="8" spans="1:22" ht="16.350000000000001" customHeight="1" x14ac:dyDescent="0.3">
      <c r="A8" s="27" t="s">
        <v>0</v>
      </c>
      <c r="B8" s="112">
        <v>41051</v>
      </c>
      <c r="C8" s="113" t="s">
        <v>362</v>
      </c>
      <c r="D8" s="114" t="s">
        <v>363</v>
      </c>
      <c r="E8" s="74" t="s">
        <v>48</v>
      </c>
      <c r="F8" s="74"/>
      <c r="G8" s="115">
        <v>41172</v>
      </c>
      <c r="H8" s="76">
        <v>291743</v>
      </c>
      <c r="I8" s="76">
        <v>291743</v>
      </c>
      <c r="J8" s="11"/>
      <c r="K8" s="28"/>
      <c r="L8" s="28"/>
      <c r="M8" s="28"/>
      <c r="N8" s="119" t="s">
        <v>366</v>
      </c>
      <c r="O8" s="21"/>
    </row>
    <row r="9" spans="1:22" ht="15" x14ac:dyDescent="0.3">
      <c r="A9" s="27" t="s">
        <v>0</v>
      </c>
      <c r="B9" s="112">
        <v>41261</v>
      </c>
      <c r="C9" s="113" t="s">
        <v>421</v>
      </c>
      <c r="D9" s="114" t="s">
        <v>422</v>
      </c>
      <c r="E9" s="113" t="s">
        <v>48</v>
      </c>
      <c r="F9" s="113"/>
      <c r="G9" s="115">
        <v>41365</v>
      </c>
      <c r="H9" s="76">
        <v>353856</v>
      </c>
      <c r="I9" s="76">
        <v>353856</v>
      </c>
      <c r="J9" s="28"/>
      <c r="K9" s="11"/>
      <c r="L9" s="28"/>
      <c r="M9" s="28"/>
      <c r="N9" s="119" t="s">
        <v>424</v>
      </c>
    </row>
    <row r="10" spans="1:22" ht="16.350000000000001" customHeight="1" x14ac:dyDescent="0.3">
      <c r="A10" s="27" t="s">
        <v>0</v>
      </c>
      <c r="B10" s="112">
        <v>41065</v>
      </c>
      <c r="C10" s="113" t="s">
        <v>359</v>
      </c>
      <c r="D10" s="114" t="s">
        <v>360</v>
      </c>
      <c r="E10" s="74" t="s">
        <v>48</v>
      </c>
      <c r="F10" s="74"/>
      <c r="G10" s="115">
        <v>41091</v>
      </c>
      <c r="H10" s="76">
        <v>425000</v>
      </c>
      <c r="I10" s="76">
        <v>425000</v>
      </c>
      <c r="J10" s="6"/>
      <c r="K10" s="6"/>
      <c r="L10" s="6"/>
      <c r="M10" s="6"/>
      <c r="N10" s="84" t="s">
        <v>361</v>
      </c>
      <c r="O10" s="21"/>
    </row>
    <row r="11" spans="1:22" ht="15" x14ac:dyDescent="0.3">
      <c r="A11" s="27" t="s">
        <v>0</v>
      </c>
      <c r="B11" s="112">
        <v>41394</v>
      </c>
      <c r="C11" s="113" t="s">
        <v>436</v>
      </c>
      <c r="D11" s="114" t="s">
        <v>437</v>
      </c>
      <c r="E11" s="113" t="s">
        <v>49</v>
      </c>
      <c r="F11" s="113" t="s">
        <v>272</v>
      </c>
      <c r="G11" s="115">
        <v>41429</v>
      </c>
      <c r="H11" s="76">
        <v>564600</v>
      </c>
      <c r="I11" s="76"/>
      <c r="J11" s="76">
        <v>564600</v>
      </c>
      <c r="K11" s="11"/>
      <c r="L11" s="28"/>
      <c r="M11" s="28"/>
      <c r="N11" s="119" t="s">
        <v>441</v>
      </c>
    </row>
    <row r="12" spans="1:22" ht="15" x14ac:dyDescent="0.3">
      <c r="A12" s="27" t="s">
        <v>0</v>
      </c>
      <c r="B12" s="112">
        <v>41261</v>
      </c>
      <c r="C12" s="113" t="s">
        <v>423</v>
      </c>
      <c r="D12" s="114" t="s">
        <v>422</v>
      </c>
      <c r="E12" s="113" t="s">
        <v>48</v>
      </c>
      <c r="F12" s="113"/>
      <c r="G12" s="115">
        <v>41365</v>
      </c>
      <c r="H12" s="76">
        <v>756000</v>
      </c>
      <c r="I12" s="76">
        <v>756000</v>
      </c>
      <c r="J12" s="28"/>
      <c r="K12" s="11"/>
      <c r="L12" s="28"/>
      <c r="M12" s="28"/>
      <c r="N12" s="119" t="s">
        <v>425</v>
      </c>
    </row>
    <row r="13" spans="1:22" ht="15" x14ac:dyDescent="0.3">
      <c r="A13" s="27" t="s">
        <v>0</v>
      </c>
      <c r="B13" s="112">
        <v>41075</v>
      </c>
      <c r="C13" s="113" t="s">
        <v>377</v>
      </c>
      <c r="D13" s="114" t="s">
        <v>378</v>
      </c>
      <c r="E13" s="113" t="s">
        <v>49</v>
      </c>
      <c r="F13" s="113" t="s">
        <v>272</v>
      </c>
      <c r="G13" s="115">
        <v>41254</v>
      </c>
      <c r="H13" s="76">
        <v>800000</v>
      </c>
      <c r="I13" s="76">
        <v>800000</v>
      </c>
      <c r="J13" s="28"/>
      <c r="K13" s="28"/>
      <c r="L13" s="11"/>
      <c r="M13" s="11"/>
      <c r="N13" s="119" t="s">
        <v>380</v>
      </c>
    </row>
    <row r="14" spans="1:22" ht="15" x14ac:dyDescent="0.3">
      <c r="A14" s="27" t="s">
        <v>0</v>
      </c>
      <c r="B14" s="112">
        <v>41075</v>
      </c>
      <c r="C14" s="113" t="s">
        <v>379</v>
      </c>
      <c r="D14" s="114" t="s">
        <v>378</v>
      </c>
      <c r="E14" s="113" t="s">
        <v>49</v>
      </c>
      <c r="F14" s="113" t="s">
        <v>272</v>
      </c>
      <c r="G14" s="115">
        <v>41254</v>
      </c>
      <c r="H14" s="76">
        <v>800000</v>
      </c>
      <c r="I14" s="76">
        <v>800000</v>
      </c>
      <c r="J14" s="6"/>
      <c r="K14" s="21"/>
      <c r="L14" s="6"/>
      <c r="M14" s="6"/>
      <c r="N14" s="119" t="s">
        <v>381</v>
      </c>
    </row>
    <row r="15" spans="1:22" ht="15.75" customHeight="1" x14ac:dyDescent="0.3">
      <c r="A15" s="27" t="s">
        <v>0</v>
      </c>
      <c r="B15" s="112">
        <v>41065</v>
      </c>
      <c r="C15" s="113" t="s">
        <v>387</v>
      </c>
      <c r="D15" s="114" t="s">
        <v>400</v>
      </c>
      <c r="E15" s="113" t="s">
        <v>49</v>
      </c>
      <c r="F15" s="113" t="s">
        <v>272</v>
      </c>
      <c r="G15" s="115">
        <v>41316</v>
      </c>
      <c r="H15" s="76">
        <v>800000</v>
      </c>
      <c r="I15" s="76">
        <v>800000</v>
      </c>
      <c r="J15" s="6"/>
      <c r="K15" s="6"/>
      <c r="L15" s="6"/>
      <c r="M15" s="6"/>
      <c r="N15" s="119" t="s">
        <v>419</v>
      </c>
      <c r="O15" s="21"/>
    </row>
    <row r="16" spans="1:22" ht="15.75" customHeight="1" x14ac:dyDescent="0.3">
      <c r="A16" s="27" t="s">
        <v>0</v>
      </c>
      <c r="B16" s="112">
        <v>41380</v>
      </c>
      <c r="C16" s="113" t="s">
        <v>430</v>
      </c>
      <c r="D16" s="114" t="s">
        <v>431</v>
      </c>
      <c r="E16" s="113" t="s">
        <v>48</v>
      </c>
      <c r="F16" s="113" t="s">
        <v>322</v>
      </c>
      <c r="G16" s="115">
        <v>41414</v>
      </c>
      <c r="H16" s="76">
        <v>987625</v>
      </c>
      <c r="I16" s="76"/>
      <c r="J16" s="76">
        <v>987625</v>
      </c>
      <c r="K16" s="11"/>
      <c r="L16" s="28"/>
      <c r="M16" s="28"/>
      <c r="N16" s="119" t="s">
        <v>438</v>
      </c>
      <c r="O16" s="21"/>
    </row>
    <row r="17" spans="1:15" ht="15.75" customHeight="1" x14ac:dyDescent="0.3">
      <c r="A17" s="27" t="s">
        <v>0</v>
      </c>
      <c r="B17" s="112">
        <v>41240</v>
      </c>
      <c r="C17" s="113" t="s">
        <v>385</v>
      </c>
      <c r="D17" s="114" t="s">
        <v>395</v>
      </c>
      <c r="E17" s="113" t="s">
        <v>49</v>
      </c>
      <c r="F17" s="113" t="s">
        <v>272</v>
      </c>
      <c r="G17" s="115">
        <v>41309</v>
      </c>
      <c r="H17" s="76">
        <v>991170</v>
      </c>
      <c r="I17" s="76"/>
      <c r="J17" s="76">
        <v>991170</v>
      </c>
      <c r="K17" s="6"/>
      <c r="L17" s="6"/>
      <c r="M17" s="6"/>
      <c r="N17" s="119" t="s">
        <v>418</v>
      </c>
      <c r="O17" s="21"/>
    </row>
    <row r="18" spans="1:15" ht="15.75" customHeight="1" x14ac:dyDescent="0.3">
      <c r="A18" s="27" t="s">
        <v>0</v>
      </c>
      <c r="B18" s="112">
        <v>41100</v>
      </c>
      <c r="C18" s="113" t="s">
        <v>350</v>
      </c>
      <c r="D18" s="114" t="s">
        <v>351</v>
      </c>
      <c r="E18" s="113" t="s">
        <v>49</v>
      </c>
      <c r="F18" s="113" t="s">
        <v>272</v>
      </c>
      <c r="G18" s="115">
        <v>41176</v>
      </c>
      <c r="H18" s="76">
        <v>1050000</v>
      </c>
      <c r="I18" s="11"/>
      <c r="J18" s="76">
        <v>1050000</v>
      </c>
      <c r="K18" s="6"/>
      <c r="L18" s="6"/>
      <c r="M18" s="6"/>
      <c r="N18" s="119" t="s">
        <v>355</v>
      </c>
      <c r="O18" s="21"/>
    </row>
    <row r="19" spans="1:15" ht="15.75" customHeight="1" x14ac:dyDescent="0.3">
      <c r="A19" s="27" t="s">
        <v>0</v>
      </c>
      <c r="B19" s="112">
        <v>41345</v>
      </c>
      <c r="C19" s="113" t="s">
        <v>442</v>
      </c>
      <c r="D19" s="114" t="s">
        <v>443</v>
      </c>
      <c r="E19" s="113" t="s">
        <v>49</v>
      </c>
      <c r="F19" s="113" t="s">
        <v>272</v>
      </c>
      <c r="G19" s="115">
        <v>41443</v>
      </c>
      <c r="H19" s="76">
        <v>1183400</v>
      </c>
      <c r="I19" s="76"/>
      <c r="J19" s="76">
        <v>1183400</v>
      </c>
      <c r="K19" s="11"/>
      <c r="L19" s="28"/>
      <c r="M19" s="28"/>
      <c r="N19" s="119" t="s">
        <v>215</v>
      </c>
      <c r="O19" s="21"/>
    </row>
    <row r="20" spans="1:15" ht="15" x14ac:dyDescent="0.3">
      <c r="A20" s="27" t="s">
        <v>0</v>
      </c>
      <c r="B20" s="112">
        <v>41142</v>
      </c>
      <c r="C20" s="113" t="s">
        <v>372</v>
      </c>
      <c r="D20" s="114" t="s">
        <v>373</v>
      </c>
      <c r="E20" s="113" t="s">
        <v>48</v>
      </c>
      <c r="F20" s="113"/>
      <c r="G20" s="115">
        <v>41218</v>
      </c>
      <c r="H20" s="76">
        <v>1184526</v>
      </c>
      <c r="I20" s="6"/>
      <c r="J20" s="76">
        <v>1184526</v>
      </c>
      <c r="K20" s="11"/>
      <c r="L20" s="28"/>
      <c r="M20" s="28"/>
      <c r="N20" s="119" t="s">
        <v>170</v>
      </c>
      <c r="O20" s="21"/>
    </row>
    <row r="21" spans="1:15" ht="15" x14ac:dyDescent="0.3">
      <c r="A21" s="27" t="s">
        <v>0</v>
      </c>
      <c r="B21" s="112">
        <v>41046</v>
      </c>
      <c r="C21" s="113" t="s">
        <v>369</v>
      </c>
      <c r="D21" s="114" t="s">
        <v>370</v>
      </c>
      <c r="E21" s="113" t="s">
        <v>48</v>
      </c>
      <c r="F21" s="113"/>
      <c r="G21" s="115">
        <v>41204</v>
      </c>
      <c r="H21" s="76">
        <v>1300000</v>
      </c>
      <c r="I21" s="76">
        <v>1300000</v>
      </c>
      <c r="J21" s="11"/>
      <c r="K21" s="6"/>
      <c r="L21" s="6"/>
      <c r="M21" s="6"/>
      <c r="N21" s="119" t="s">
        <v>375</v>
      </c>
      <c r="O21" s="21"/>
    </row>
    <row r="22" spans="1:15" ht="15" x14ac:dyDescent="0.3">
      <c r="A22" s="27" t="s">
        <v>0</v>
      </c>
      <c r="B22" s="112">
        <v>41046</v>
      </c>
      <c r="C22" s="113" t="s">
        <v>371</v>
      </c>
      <c r="D22" s="114" t="s">
        <v>370</v>
      </c>
      <c r="E22" s="113" t="s">
        <v>48</v>
      </c>
      <c r="F22" s="113"/>
      <c r="G22" s="115">
        <v>41206</v>
      </c>
      <c r="H22" s="76">
        <v>1300000</v>
      </c>
      <c r="I22" s="76">
        <v>1300000</v>
      </c>
      <c r="J22" s="28"/>
      <c r="K22" s="11"/>
      <c r="L22" s="28"/>
      <c r="M22" s="28"/>
      <c r="N22" s="119" t="s">
        <v>376</v>
      </c>
      <c r="O22" s="21"/>
    </row>
    <row r="23" spans="1:15" ht="15" x14ac:dyDescent="0.3">
      <c r="A23" s="27" t="s">
        <v>0</v>
      </c>
      <c r="B23" s="112">
        <v>41282</v>
      </c>
      <c r="C23" s="113" t="s">
        <v>386</v>
      </c>
      <c r="D23" s="114" t="s">
        <v>396</v>
      </c>
      <c r="E23" s="113" t="s">
        <v>49</v>
      </c>
      <c r="F23" s="113" t="s">
        <v>272</v>
      </c>
      <c r="G23" s="115">
        <v>41309</v>
      </c>
      <c r="H23" s="76">
        <v>1303240</v>
      </c>
      <c r="I23" s="76"/>
      <c r="J23" s="76">
        <v>1303240</v>
      </c>
      <c r="K23" s="6"/>
      <c r="L23" s="6"/>
      <c r="M23" s="6"/>
      <c r="N23" s="119" t="s">
        <v>138</v>
      </c>
      <c r="O23" s="21"/>
    </row>
    <row r="24" spans="1:15" ht="15" x14ac:dyDescent="0.3">
      <c r="A24" s="27" t="s">
        <v>0</v>
      </c>
      <c r="B24" s="112">
        <v>41387</v>
      </c>
      <c r="C24" s="113" t="s">
        <v>434</v>
      </c>
      <c r="D24" s="114" t="s">
        <v>435</v>
      </c>
      <c r="E24" s="113" t="s">
        <v>48</v>
      </c>
      <c r="F24" s="113" t="s">
        <v>322</v>
      </c>
      <c r="G24" s="115">
        <v>41429</v>
      </c>
      <c r="H24" s="76">
        <v>1314403</v>
      </c>
      <c r="I24" s="76"/>
      <c r="J24" s="76">
        <v>1314403</v>
      </c>
      <c r="K24" s="11"/>
      <c r="L24" s="28"/>
      <c r="M24" s="28"/>
      <c r="N24" s="119" t="s">
        <v>440</v>
      </c>
      <c r="O24" s="21"/>
    </row>
    <row r="25" spans="1:15" ht="15" x14ac:dyDescent="0.3">
      <c r="A25" s="27" t="s">
        <v>0</v>
      </c>
      <c r="B25" s="112">
        <v>41296</v>
      </c>
      <c r="C25" s="113" t="s">
        <v>432</v>
      </c>
      <c r="D25" s="114" t="s">
        <v>433</v>
      </c>
      <c r="E25" s="113" t="s">
        <v>49</v>
      </c>
      <c r="F25" s="113" t="s">
        <v>272</v>
      </c>
      <c r="G25" s="115">
        <v>41423</v>
      </c>
      <c r="H25" s="76">
        <v>1593128</v>
      </c>
      <c r="I25" s="76"/>
      <c r="J25" s="76">
        <v>1593128</v>
      </c>
      <c r="K25" s="11"/>
      <c r="L25" s="28"/>
      <c r="M25" s="28"/>
      <c r="N25" s="119" t="s">
        <v>439</v>
      </c>
      <c r="O25" s="21"/>
    </row>
    <row r="26" spans="1:15" ht="15.75" x14ac:dyDescent="0.3">
      <c r="A26" s="27" t="s">
        <v>0</v>
      </c>
      <c r="B26" s="112" t="s">
        <v>82</v>
      </c>
      <c r="C26" s="113" t="s">
        <v>345</v>
      </c>
      <c r="D26" s="114" t="s">
        <v>382</v>
      </c>
      <c r="E26" s="74" t="s">
        <v>49</v>
      </c>
      <c r="F26" s="74" t="s">
        <v>272</v>
      </c>
      <c r="G26" s="115">
        <v>41109</v>
      </c>
      <c r="H26" s="76">
        <v>1820145</v>
      </c>
      <c r="I26" s="76">
        <v>1820145</v>
      </c>
      <c r="J26" s="68"/>
      <c r="K26" s="68"/>
      <c r="L26" s="68"/>
      <c r="M26" s="76"/>
      <c r="N26" s="118" t="s">
        <v>325</v>
      </c>
      <c r="O26" s="21"/>
    </row>
    <row r="27" spans="1:15" ht="15" x14ac:dyDescent="0.3">
      <c r="A27" s="27" t="s">
        <v>0</v>
      </c>
      <c r="B27" s="112">
        <v>41282</v>
      </c>
      <c r="C27" s="113" t="s">
        <v>390</v>
      </c>
      <c r="D27" s="114" t="s">
        <v>404</v>
      </c>
      <c r="E27" s="113" t="s">
        <v>49</v>
      </c>
      <c r="F27" s="113" t="s">
        <v>272</v>
      </c>
      <c r="G27" s="115">
        <v>41332</v>
      </c>
      <c r="H27" s="76">
        <v>1917500</v>
      </c>
      <c r="I27" s="28"/>
      <c r="J27" s="76">
        <v>1917500</v>
      </c>
      <c r="K27" s="28"/>
      <c r="L27" s="11"/>
      <c r="M27" s="11"/>
      <c r="N27" s="119" t="s">
        <v>94</v>
      </c>
      <c r="O27" s="21"/>
    </row>
    <row r="28" spans="1:15" ht="15" x14ac:dyDescent="0.3">
      <c r="A28" s="27" t="s">
        <v>0</v>
      </c>
      <c r="B28" s="112">
        <v>41243</v>
      </c>
      <c r="C28" s="113" t="s">
        <v>384</v>
      </c>
      <c r="D28" s="114" t="s">
        <v>392</v>
      </c>
      <c r="E28" s="113" t="s">
        <v>49</v>
      </c>
      <c r="F28" s="113" t="s">
        <v>272</v>
      </c>
      <c r="G28" s="115">
        <v>41288</v>
      </c>
      <c r="H28" s="76">
        <v>2094000</v>
      </c>
      <c r="I28" s="76"/>
      <c r="J28" s="76">
        <v>2094000</v>
      </c>
      <c r="K28" s="6"/>
      <c r="L28" s="6"/>
      <c r="M28" s="6"/>
      <c r="N28" s="119" t="s">
        <v>417</v>
      </c>
      <c r="O28" s="21"/>
    </row>
    <row r="29" spans="1:15" ht="15" x14ac:dyDescent="0.3">
      <c r="A29" s="27" t="s">
        <v>0</v>
      </c>
      <c r="B29" s="112">
        <v>40568</v>
      </c>
      <c r="C29" s="113" t="s">
        <v>448</v>
      </c>
      <c r="D29" s="114" t="s">
        <v>449</v>
      </c>
      <c r="E29" s="113" t="s">
        <v>49</v>
      </c>
      <c r="F29" s="113" t="s">
        <v>272</v>
      </c>
      <c r="G29" s="115">
        <v>41381</v>
      </c>
      <c r="H29" s="76">
        <v>2199183</v>
      </c>
      <c r="I29" s="76">
        <v>2199183</v>
      </c>
      <c r="J29" s="28"/>
      <c r="K29" s="28"/>
      <c r="L29" s="11"/>
      <c r="M29" s="11"/>
      <c r="N29" s="84" t="s">
        <v>450</v>
      </c>
      <c r="O29" s="21"/>
    </row>
    <row r="30" spans="1:15" ht="15" x14ac:dyDescent="0.3">
      <c r="A30" s="27" t="s">
        <v>0</v>
      </c>
      <c r="B30" s="112">
        <v>41254</v>
      </c>
      <c r="C30" s="113" t="s">
        <v>428</v>
      </c>
      <c r="D30" s="114" t="s">
        <v>429</v>
      </c>
      <c r="E30" s="113" t="s">
        <v>49</v>
      </c>
      <c r="F30" s="113" t="s">
        <v>272</v>
      </c>
      <c r="G30" s="115">
        <v>41408</v>
      </c>
      <c r="H30" s="76">
        <v>2388000</v>
      </c>
      <c r="I30" s="76"/>
      <c r="J30" s="76">
        <v>2388000</v>
      </c>
      <c r="K30" s="11"/>
      <c r="L30" s="28"/>
      <c r="M30" s="28"/>
      <c r="N30" s="119" t="s">
        <v>93</v>
      </c>
      <c r="O30" s="21"/>
    </row>
    <row r="31" spans="1:15" ht="15" x14ac:dyDescent="0.3">
      <c r="A31" s="27" t="s">
        <v>0</v>
      </c>
      <c r="B31" s="112">
        <v>41037</v>
      </c>
      <c r="C31" s="113" t="s">
        <v>347</v>
      </c>
      <c r="D31" s="114" t="s">
        <v>348</v>
      </c>
      <c r="E31" s="113" t="s">
        <v>49</v>
      </c>
      <c r="F31" s="113" t="s">
        <v>272</v>
      </c>
      <c r="G31" s="115">
        <v>41138</v>
      </c>
      <c r="H31" s="76">
        <v>3988000</v>
      </c>
      <c r="I31" s="11"/>
      <c r="J31" s="76">
        <v>3988000</v>
      </c>
      <c r="K31" s="11"/>
      <c r="L31" s="11"/>
      <c r="M31" s="11"/>
      <c r="N31" s="119" t="s">
        <v>93</v>
      </c>
      <c r="O31" s="21"/>
    </row>
    <row r="32" spans="1:15" ht="15" x14ac:dyDescent="0.3">
      <c r="A32" s="27" t="s">
        <v>0</v>
      </c>
      <c r="B32" s="112">
        <v>41359</v>
      </c>
      <c r="C32" s="113" t="s">
        <v>426</v>
      </c>
      <c r="D32" s="114" t="s">
        <v>427</v>
      </c>
      <c r="E32" s="113" t="s">
        <v>48</v>
      </c>
      <c r="F32" s="113" t="s">
        <v>322</v>
      </c>
      <c r="G32" s="115">
        <v>41408</v>
      </c>
      <c r="H32" s="76">
        <v>4554900</v>
      </c>
      <c r="I32" s="76"/>
      <c r="J32" s="76">
        <v>4554900</v>
      </c>
      <c r="K32" s="11"/>
      <c r="L32" s="28"/>
      <c r="M32" s="28"/>
      <c r="N32" s="119" t="s">
        <v>138</v>
      </c>
      <c r="O32" s="21"/>
    </row>
    <row r="33" spans="1:15" ht="15" x14ac:dyDescent="0.3">
      <c r="A33" s="27" t="s">
        <v>0</v>
      </c>
      <c r="B33" s="112">
        <v>41261</v>
      </c>
      <c r="C33" s="113" t="s">
        <v>389</v>
      </c>
      <c r="D33" s="114" t="s">
        <v>403</v>
      </c>
      <c r="E33" s="113" t="s">
        <v>48</v>
      </c>
      <c r="F33" s="113" t="s">
        <v>322</v>
      </c>
      <c r="G33" s="115">
        <v>41331</v>
      </c>
      <c r="H33" s="76">
        <v>10939000</v>
      </c>
      <c r="I33" s="31"/>
      <c r="J33" s="76">
        <v>10939000</v>
      </c>
      <c r="K33" s="6"/>
      <c r="L33" s="6"/>
      <c r="M33" s="6"/>
      <c r="N33" s="119" t="s">
        <v>63</v>
      </c>
      <c r="O33" s="21"/>
    </row>
    <row r="34" spans="1:15" ht="15" x14ac:dyDescent="0.3">
      <c r="A34" s="27" t="s">
        <v>0</v>
      </c>
      <c r="B34" s="112">
        <v>41046</v>
      </c>
      <c r="C34" s="113" t="s">
        <v>409</v>
      </c>
      <c r="D34" s="114" t="s">
        <v>410</v>
      </c>
      <c r="E34" s="113" t="s">
        <v>49</v>
      </c>
      <c r="F34" s="113" t="s">
        <v>272</v>
      </c>
      <c r="G34" s="115">
        <v>41334</v>
      </c>
      <c r="H34" s="76">
        <v>17500000</v>
      </c>
      <c r="I34" s="76">
        <v>17500000</v>
      </c>
      <c r="J34" s="28"/>
      <c r="K34" s="28"/>
      <c r="L34" s="11"/>
      <c r="M34" s="11"/>
      <c r="N34" s="119" t="s">
        <v>375</v>
      </c>
      <c r="O34" s="21"/>
    </row>
    <row r="35" spans="1:15" ht="15" x14ac:dyDescent="0.3">
      <c r="A35" s="27" t="s">
        <v>0</v>
      </c>
      <c r="B35" s="112">
        <v>41198</v>
      </c>
      <c r="C35" s="113" t="s">
        <v>411</v>
      </c>
      <c r="D35" s="114" t="s">
        <v>412</v>
      </c>
      <c r="E35" s="113" t="s">
        <v>49</v>
      </c>
      <c r="F35" s="113" t="s">
        <v>272</v>
      </c>
      <c r="G35" s="115">
        <v>41347</v>
      </c>
      <c r="H35" s="76">
        <v>25000000</v>
      </c>
      <c r="I35" s="76">
        <v>25000000</v>
      </c>
      <c r="J35" s="28"/>
      <c r="K35" s="28"/>
      <c r="L35" s="11"/>
      <c r="M35" s="11"/>
      <c r="N35" s="119" t="s">
        <v>414</v>
      </c>
      <c r="O35" s="21"/>
    </row>
    <row r="36" spans="1:15" ht="15" x14ac:dyDescent="0.3">
      <c r="A36" s="27" t="s">
        <v>0</v>
      </c>
      <c r="B36" s="112">
        <v>41198</v>
      </c>
      <c r="C36" s="113" t="s">
        <v>413</v>
      </c>
      <c r="D36" s="114" t="s">
        <v>412</v>
      </c>
      <c r="E36" s="113" t="s">
        <v>49</v>
      </c>
      <c r="F36" s="113" t="s">
        <v>272</v>
      </c>
      <c r="G36" s="115">
        <v>41348</v>
      </c>
      <c r="H36" s="76">
        <v>25000000</v>
      </c>
      <c r="I36" s="76">
        <v>25000000</v>
      </c>
      <c r="J36" s="28"/>
      <c r="K36" s="11"/>
      <c r="L36" s="28"/>
      <c r="M36" s="28"/>
      <c r="N36" s="119" t="s">
        <v>415</v>
      </c>
      <c r="O36" s="21"/>
    </row>
    <row r="37" spans="1:15" ht="15.75" x14ac:dyDescent="0.3">
      <c r="A37" s="27"/>
      <c r="B37" s="7"/>
      <c r="C37" s="5"/>
      <c r="D37" s="9"/>
      <c r="E37" s="30"/>
      <c r="F37" s="74"/>
      <c r="G37" s="30"/>
      <c r="H37" s="11"/>
      <c r="I37" s="11"/>
      <c r="J37" s="28"/>
      <c r="K37" s="28"/>
      <c r="L37" s="28"/>
      <c r="M37" s="28"/>
      <c r="N37" s="16"/>
      <c r="O37" s="21"/>
    </row>
    <row r="38" spans="1:15" ht="15.75" customHeight="1" x14ac:dyDescent="0.3">
      <c r="B38" s="32"/>
      <c r="C38" s="33"/>
      <c r="D38" s="34"/>
      <c r="E38" s="14"/>
      <c r="F38" s="91"/>
      <c r="G38" s="14" t="s">
        <v>69</v>
      </c>
      <c r="H38" s="20">
        <f t="shared" ref="H38:M38" si="0">SUM(H3:H37)</f>
        <v>114902802</v>
      </c>
      <c r="I38" s="20">
        <f t="shared" si="0"/>
        <v>78373427</v>
      </c>
      <c r="J38" s="20">
        <f t="shared" si="0"/>
        <v>36392875</v>
      </c>
      <c r="K38" s="20">
        <f t="shared" si="0"/>
        <v>136500</v>
      </c>
      <c r="L38" s="20">
        <f t="shared" si="0"/>
        <v>0</v>
      </c>
      <c r="M38" s="20">
        <f t="shared" si="0"/>
        <v>0</v>
      </c>
      <c r="N38" s="35"/>
    </row>
    <row r="39" spans="1:15" ht="15.75" x14ac:dyDescent="0.3">
      <c r="E39" s="14"/>
      <c r="F39" s="91"/>
      <c r="G39" s="14"/>
      <c r="H39" s="20"/>
      <c r="I39" s="20"/>
      <c r="J39" s="20"/>
      <c r="K39" s="20"/>
      <c r="L39" s="20"/>
      <c r="M39" s="20"/>
    </row>
    <row r="40" spans="1:15" x14ac:dyDescent="0.3">
      <c r="D40" s="154" t="s">
        <v>3</v>
      </c>
      <c r="E40" s="14"/>
      <c r="F40" s="91"/>
      <c r="G40" s="125">
        <f>COUNTIF(A3:A37, "x")</f>
        <v>34</v>
      </c>
      <c r="H40" s="155"/>
    </row>
    <row r="41" spans="1:15" ht="18" x14ac:dyDescent="0.35">
      <c r="D41" s="154" t="s">
        <v>4</v>
      </c>
      <c r="E41" s="36"/>
      <c r="F41" s="157"/>
      <c r="G41" s="156">
        <v>0</v>
      </c>
      <c r="H41" s="160">
        <v>0</v>
      </c>
      <c r="I41" s="20"/>
      <c r="J41" s="20"/>
      <c r="K41" s="20"/>
      <c r="L41" s="20"/>
      <c r="M41" s="20"/>
    </row>
    <row r="42" spans="1:15" x14ac:dyDescent="0.3">
      <c r="D42" s="154" t="s">
        <v>5</v>
      </c>
      <c r="E42" s="14"/>
      <c r="F42" s="91"/>
      <c r="G42" s="125">
        <f>COUNTIF(A3:A4, "x")</f>
        <v>2</v>
      </c>
      <c r="H42" s="161">
        <f>SUM(H3:H4)</f>
        <v>71000</v>
      </c>
      <c r="I42" s="20"/>
    </row>
    <row r="43" spans="1:15" x14ac:dyDescent="0.3">
      <c r="D43" s="154" t="s">
        <v>6</v>
      </c>
      <c r="E43" s="14"/>
      <c r="F43" s="91"/>
      <c r="G43" s="125">
        <f>COUNTIF(A5:A5, "x")</f>
        <v>1</v>
      </c>
      <c r="H43" s="161">
        <f>SUM(H5:H5)</f>
        <v>93000</v>
      </c>
      <c r="I43" s="20"/>
    </row>
    <row r="44" spans="1:15" x14ac:dyDescent="0.3">
      <c r="D44" s="154" t="s">
        <v>7</v>
      </c>
      <c r="E44" s="14"/>
      <c r="F44" s="91"/>
      <c r="G44" s="125">
        <f>COUNTIF(A6:A36, "x")</f>
        <v>31</v>
      </c>
      <c r="H44" s="161">
        <f>SUM(H6:H36)</f>
        <v>114738802</v>
      </c>
    </row>
    <row r="45" spans="1:15" ht="18" x14ac:dyDescent="0.35">
      <c r="D45" s="154" t="s">
        <v>8</v>
      </c>
      <c r="E45" s="36"/>
      <c r="F45" s="157"/>
      <c r="G45" s="156">
        <v>0</v>
      </c>
      <c r="H45" s="160"/>
    </row>
    <row r="46" spans="1:15" ht="18" x14ac:dyDescent="0.35">
      <c r="D46" s="130" t="s">
        <v>9</v>
      </c>
      <c r="E46" s="36"/>
      <c r="F46" s="157"/>
      <c r="G46" s="156">
        <f>SUM(G41:G45)</f>
        <v>34</v>
      </c>
      <c r="H46" s="160">
        <f>SUM(H41:H45)</f>
        <v>114902802</v>
      </c>
    </row>
  </sheetData>
  <sortState ref="B3:N36">
    <sortCondition ref="H3:H36"/>
  </sortState>
  <phoneticPr fontId="0" type="noConversion"/>
  <printOptions horizontalCentered="1"/>
  <pageMargins left="7.0000000000000007E-2" right="0.13" top="1.31" bottom="0.49" header="0.45" footer="0.3"/>
  <pageSetup scale="56" fitToHeight="0" orientation="landscape" horizontalDpi="4294967293" verticalDpi="300" r:id="rId1"/>
  <headerFooter alignWithMargins="0">
    <oddHeader>&amp;CBART PROCUREMENT DEPARTMENT
AWARDED CONTRACTS
FY13&amp;R&amp;D</oddHeader>
    <oddFooter>Page &amp;P of &amp;N</oddFooter>
  </headerFooter>
  <ignoredErrors>
    <ignoredError sqref="H42 H44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opLeftCell="B1" zoomScaleNormal="100" workbookViewId="0">
      <pane ySplit="2" topLeftCell="A28" activePane="bottomLeft" state="frozen"/>
      <selection pane="bottomLeft" activeCell="D54" sqref="D54"/>
    </sheetView>
  </sheetViews>
  <sheetFormatPr defaultRowHeight="16.5" x14ac:dyDescent="0.3"/>
  <cols>
    <col min="1" max="1" width="2.5" style="51" hidden="1" customWidth="1"/>
    <col min="2" max="2" width="12.25" style="51" customWidth="1"/>
    <col min="3" max="3" width="10.625" style="51" bestFit="1" customWidth="1"/>
    <col min="4" max="4" width="66.5" style="51" customWidth="1"/>
    <col min="5" max="6" width="7.25" style="51" customWidth="1"/>
    <col min="7" max="7" width="11.25" style="51" customWidth="1"/>
    <col min="8" max="8" width="14.75" style="51" customWidth="1"/>
    <col min="9" max="9" width="12.875" style="51" customWidth="1"/>
    <col min="10" max="10" width="12.5" style="51" bestFit="1" customWidth="1"/>
    <col min="11" max="11" width="9" style="51"/>
    <col min="12" max="12" width="12.125" style="51" customWidth="1"/>
    <col min="13" max="13" width="24" style="51" customWidth="1"/>
    <col min="14" max="14" width="32.625" style="51" customWidth="1"/>
    <col min="15" max="15" width="9" style="79"/>
    <col min="16" max="16384" width="9" style="51"/>
  </cols>
  <sheetData>
    <row r="1" spans="1:22" ht="18.75" x14ac:dyDescent="0.4">
      <c r="B1" s="52"/>
      <c r="C1" s="53"/>
      <c r="D1" s="54"/>
      <c r="E1" s="53"/>
      <c r="F1" s="53"/>
      <c r="G1" s="53"/>
      <c r="H1" s="55"/>
      <c r="I1" s="55"/>
      <c r="J1" s="55"/>
      <c r="K1" s="55"/>
      <c r="L1" s="55"/>
      <c r="M1" s="55"/>
      <c r="N1" s="54"/>
      <c r="O1" s="56"/>
      <c r="P1" s="54"/>
      <c r="Q1" s="54"/>
      <c r="R1" s="54"/>
      <c r="S1" s="54"/>
      <c r="T1" s="54"/>
      <c r="U1" s="54"/>
      <c r="V1" s="54"/>
    </row>
    <row r="2" spans="1:22" ht="44.25" x14ac:dyDescent="0.3">
      <c r="B2" s="57" t="s">
        <v>26</v>
      </c>
      <c r="C2" s="58" t="s">
        <v>25</v>
      </c>
      <c r="D2" s="59" t="s">
        <v>12</v>
      </c>
      <c r="E2" s="58" t="s">
        <v>24</v>
      </c>
      <c r="F2" s="58" t="s">
        <v>240</v>
      </c>
      <c r="G2" s="58" t="s">
        <v>13</v>
      </c>
      <c r="H2" s="59" t="s">
        <v>14</v>
      </c>
      <c r="I2" s="59" t="s">
        <v>16</v>
      </c>
      <c r="J2" s="58" t="s">
        <v>17</v>
      </c>
      <c r="K2" s="58" t="s">
        <v>18</v>
      </c>
      <c r="L2" s="58" t="s">
        <v>19</v>
      </c>
      <c r="M2" s="58" t="s">
        <v>21</v>
      </c>
      <c r="N2" s="59" t="s">
        <v>22</v>
      </c>
      <c r="O2" s="60"/>
      <c r="P2" s="54"/>
      <c r="Q2" s="54"/>
      <c r="R2" s="54"/>
      <c r="S2" s="54"/>
      <c r="T2" s="54"/>
      <c r="U2" s="54"/>
      <c r="V2" s="54"/>
    </row>
    <row r="3" spans="1:22" ht="16.350000000000001" customHeight="1" x14ac:dyDescent="0.3">
      <c r="A3" s="61" t="s">
        <v>0</v>
      </c>
      <c r="B3" s="112">
        <v>41492</v>
      </c>
      <c r="C3" s="113" t="s">
        <v>583</v>
      </c>
      <c r="D3" s="114" t="s">
        <v>584</v>
      </c>
      <c r="E3" s="113" t="s">
        <v>493</v>
      </c>
      <c r="F3" s="113"/>
      <c r="G3" s="115">
        <v>41550</v>
      </c>
      <c r="H3" s="76">
        <v>17500</v>
      </c>
      <c r="I3" s="76">
        <v>17500</v>
      </c>
      <c r="J3" s="81"/>
      <c r="K3" s="66"/>
      <c r="L3" s="66"/>
      <c r="M3" s="83"/>
      <c r="N3" s="68" t="s">
        <v>585</v>
      </c>
      <c r="O3" s="67"/>
    </row>
    <row r="4" spans="1:22" ht="16.350000000000001" customHeight="1" x14ac:dyDescent="0.3">
      <c r="A4" s="61" t="s">
        <v>0</v>
      </c>
      <c r="B4" s="112">
        <v>41625</v>
      </c>
      <c r="C4" s="113" t="s">
        <v>529</v>
      </c>
      <c r="D4" s="114" t="s">
        <v>530</v>
      </c>
      <c r="E4" s="113" t="s">
        <v>48</v>
      </c>
      <c r="F4" s="113" t="s">
        <v>322</v>
      </c>
      <c r="G4" s="115">
        <v>41694</v>
      </c>
      <c r="H4" s="76">
        <v>44635</v>
      </c>
      <c r="I4" s="76"/>
      <c r="J4" s="81"/>
      <c r="K4" s="76">
        <v>44635</v>
      </c>
      <c r="L4" s="66"/>
      <c r="M4" s="66"/>
      <c r="N4" s="119" t="s">
        <v>538</v>
      </c>
      <c r="O4" s="67"/>
    </row>
    <row r="5" spans="1:22" ht="16.350000000000001" customHeight="1" x14ac:dyDescent="0.3">
      <c r="A5" s="61" t="s">
        <v>0</v>
      </c>
      <c r="B5" s="112">
        <v>41583</v>
      </c>
      <c r="C5" s="113" t="s">
        <v>517</v>
      </c>
      <c r="D5" s="114" t="s">
        <v>518</v>
      </c>
      <c r="E5" s="113" t="s">
        <v>48</v>
      </c>
      <c r="F5" s="113" t="s">
        <v>322</v>
      </c>
      <c r="G5" s="115">
        <v>41660</v>
      </c>
      <c r="H5" s="76">
        <v>226732</v>
      </c>
      <c r="I5" s="76"/>
      <c r="J5" s="76">
        <v>226732</v>
      </c>
      <c r="K5" s="66"/>
      <c r="L5" s="66"/>
      <c r="M5" s="66"/>
      <c r="N5" s="119" t="s">
        <v>534</v>
      </c>
      <c r="O5" s="67"/>
    </row>
    <row r="6" spans="1:22" ht="16.350000000000001" customHeight="1" x14ac:dyDescent="0.3">
      <c r="A6" s="61" t="s">
        <v>0</v>
      </c>
      <c r="B6" s="112">
        <v>41408</v>
      </c>
      <c r="C6" s="113" t="s">
        <v>491</v>
      </c>
      <c r="D6" s="114" t="s">
        <v>492</v>
      </c>
      <c r="E6" s="113" t="s">
        <v>48</v>
      </c>
      <c r="F6" s="113" t="s">
        <v>322</v>
      </c>
      <c r="G6" s="74">
        <v>41617</v>
      </c>
      <c r="H6" s="76">
        <v>232360</v>
      </c>
      <c r="I6" s="76">
        <v>232360</v>
      </c>
      <c r="J6" s="81"/>
      <c r="K6" s="66"/>
      <c r="L6" s="66"/>
      <c r="M6" s="66"/>
      <c r="N6" s="171" t="s">
        <v>499</v>
      </c>
      <c r="O6" s="67"/>
    </row>
    <row r="7" spans="1:22" ht="16.350000000000001" customHeight="1" x14ac:dyDescent="0.3">
      <c r="A7" s="61" t="s">
        <v>0</v>
      </c>
      <c r="B7" s="112">
        <v>41506</v>
      </c>
      <c r="C7" s="113" t="s">
        <v>523</v>
      </c>
      <c r="D7" s="114" t="s">
        <v>524</v>
      </c>
      <c r="E7" s="113" t="s">
        <v>493</v>
      </c>
      <c r="F7" s="113"/>
      <c r="G7" s="115">
        <v>41668</v>
      </c>
      <c r="H7" s="76">
        <v>233915</v>
      </c>
      <c r="I7" s="76">
        <v>233915</v>
      </c>
      <c r="J7" s="81"/>
      <c r="K7" s="66"/>
      <c r="L7" s="66"/>
      <c r="M7" s="66"/>
      <c r="N7" s="119" t="s">
        <v>536</v>
      </c>
      <c r="O7" s="67"/>
    </row>
    <row r="8" spans="1:22" ht="16.350000000000001" customHeight="1" x14ac:dyDescent="0.3">
      <c r="A8" s="61" t="s">
        <v>0</v>
      </c>
      <c r="B8" s="112">
        <v>41590</v>
      </c>
      <c r="C8" s="113" t="s">
        <v>541</v>
      </c>
      <c r="D8" s="114" t="s">
        <v>542</v>
      </c>
      <c r="E8" s="113" t="s">
        <v>49</v>
      </c>
      <c r="F8" s="113" t="s">
        <v>272</v>
      </c>
      <c r="G8" s="115">
        <v>41703</v>
      </c>
      <c r="H8" s="76">
        <v>250000</v>
      </c>
      <c r="I8" s="76">
        <v>250000</v>
      </c>
      <c r="J8" s="81"/>
      <c r="K8" s="66"/>
      <c r="L8" s="66"/>
      <c r="M8" s="83"/>
      <c r="N8" s="119" t="s">
        <v>546</v>
      </c>
      <c r="O8" s="67"/>
    </row>
    <row r="9" spans="1:22" ht="16.350000000000001" customHeight="1" x14ac:dyDescent="0.3">
      <c r="A9" s="61" t="s">
        <v>0</v>
      </c>
      <c r="B9" s="112">
        <v>41590</v>
      </c>
      <c r="C9" s="113" t="s">
        <v>543</v>
      </c>
      <c r="D9" s="114" t="s">
        <v>544</v>
      </c>
      <c r="E9" s="113" t="s">
        <v>49</v>
      </c>
      <c r="F9" s="113" t="s">
        <v>272</v>
      </c>
      <c r="G9" s="115">
        <v>41718</v>
      </c>
      <c r="H9" s="76">
        <v>250000</v>
      </c>
      <c r="I9" s="76">
        <v>250000</v>
      </c>
      <c r="J9" s="81"/>
      <c r="K9" s="66"/>
      <c r="L9" s="81"/>
      <c r="M9" s="83"/>
      <c r="N9" s="119" t="s">
        <v>547</v>
      </c>
      <c r="O9" s="67"/>
    </row>
    <row r="10" spans="1:22" ht="16.350000000000001" customHeight="1" x14ac:dyDescent="0.3">
      <c r="A10" s="61" t="s">
        <v>0</v>
      </c>
      <c r="B10" s="112">
        <v>41590</v>
      </c>
      <c r="C10" s="113" t="s">
        <v>567</v>
      </c>
      <c r="D10" s="114" t="s">
        <v>568</v>
      </c>
      <c r="E10" s="113" t="s">
        <v>49</v>
      </c>
      <c r="F10" s="113" t="s">
        <v>272</v>
      </c>
      <c r="G10" s="115">
        <v>41806</v>
      </c>
      <c r="H10" s="76">
        <v>250000</v>
      </c>
      <c r="I10" s="76">
        <v>250000</v>
      </c>
      <c r="J10" s="81"/>
      <c r="K10" s="66"/>
      <c r="L10" s="81"/>
      <c r="M10" s="83"/>
      <c r="N10" s="119" t="s">
        <v>576</v>
      </c>
    </row>
    <row r="11" spans="1:22" ht="16.350000000000001" customHeight="1" x14ac:dyDescent="0.3">
      <c r="A11" s="61" t="s">
        <v>0</v>
      </c>
      <c r="B11" s="112">
        <v>41562</v>
      </c>
      <c r="C11" s="113" t="s">
        <v>510</v>
      </c>
      <c r="D11" s="114" t="s">
        <v>511</v>
      </c>
      <c r="E11" s="113" t="s">
        <v>48</v>
      </c>
      <c r="F11" s="113" t="s">
        <v>322</v>
      </c>
      <c r="G11" s="115">
        <v>41646</v>
      </c>
      <c r="H11" s="76">
        <v>302646</v>
      </c>
      <c r="I11" s="76"/>
      <c r="J11" s="76">
        <v>302646</v>
      </c>
      <c r="K11" s="66"/>
      <c r="L11" s="66"/>
      <c r="M11" s="66"/>
      <c r="N11" s="119" t="s">
        <v>531</v>
      </c>
      <c r="O11" s="82"/>
    </row>
    <row r="12" spans="1:22" ht="16.350000000000001" customHeight="1" x14ac:dyDescent="0.3">
      <c r="A12" s="61" t="s">
        <v>0</v>
      </c>
      <c r="B12" s="112">
        <v>41667</v>
      </c>
      <c r="C12" s="113" t="s">
        <v>552</v>
      </c>
      <c r="D12" s="114" t="s">
        <v>553</v>
      </c>
      <c r="E12" s="113" t="s">
        <v>48</v>
      </c>
      <c r="F12" s="113" t="s">
        <v>322</v>
      </c>
      <c r="G12" s="115">
        <v>41750</v>
      </c>
      <c r="H12" s="76">
        <v>306089</v>
      </c>
      <c r="I12" s="76"/>
      <c r="J12" s="76">
        <v>306089</v>
      </c>
      <c r="K12" s="66"/>
      <c r="L12" s="81"/>
      <c r="M12" s="83"/>
      <c r="N12" s="119" t="s">
        <v>562</v>
      </c>
      <c r="O12" s="82"/>
    </row>
    <row r="13" spans="1:22" ht="16.350000000000001" customHeight="1" x14ac:dyDescent="0.3">
      <c r="A13" s="61" t="s">
        <v>0</v>
      </c>
      <c r="B13" s="112">
        <v>41597</v>
      </c>
      <c r="C13" s="113" t="s">
        <v>525</v>
      </c>
      <c r="D13" s="114" t="s">
        <v>526</v>
      </c>
      <c r="E13" s="113" t="s">
        <v>48</v>
      </c>
      <c r="F13" s="113" t="s">
        <v>322</v>
      </c>
      <c r="G13" s="115">
        <v>41675</v>
      </c>
      <c r="H13" s="76">
        <v>345680</v>
      </c>
      <c r="I13" s="76"/>
      <c r="J13" s="76">
        <v>345680</v>
      </c>
      <c r="K13" s="66"/>
      <c r="L13" s="66"/>
      <c r="M13" s="66"/>
      <c r="N13" s="119" t="s">
        <v>537</v>
      </c>
      <c r="O13" s="82"/>
    </row>
    <row r="14" spans="1:22" ht="16.350000000000001" customHeight="1" x14ac:dyDescent="0.3">
      <c r="A14" s="61" t="s">
        <v>0</v>
      </c>
      <c r="B14" s="112">
        <v>41380</v>
      </c>
      <c r="C14" s="72" t="s">
        <v>458</v>
      </c>
      <c r="D14" s="114" t="s">
        <v>459</v>
      </c>
      <c r="E14" s="113" t="s">
        <v>48</v>
      </c>
      <c r="F14" s="113" t="s">
        <v>322</v>
      </c>
      <c r="G14" s="115">
        <v>41498</v>
      </c>
      <c r="H14" s="76">
        <v>400000</v>
      </c>
      <c r="I14" s="76">
        <v>400000</v>
      </c>
      <c r="J14" s="66"/>
      <c r="K14" s="65"/>
      <c r="L14" s="69"/>
      <c r="M14" s="64"/>
      <c r="N14" s="119" t="s">
        <v>468</v>
      </c>
      <c r="O14" s="82"/>
    </row>
    <row r="15" spans="1:22" ht="16.350000000000001" customHeight="1" x14ac:dyDescent="0.3">
      <c r="A15" s="61" t="s">
        <v>0</v>
      </c>
      <c r="B15" s="112">
        <v>41667</v>
      </c>
      <c r="C15" s="113" t="s">
        <v>550</v>
      </c>
      <c r="D15" s="114" t="s">
        <v>551</v>
      </c>
      <c r="E15" s="113" t="s">
        <v>48</v>
      </c>
      <c r="F15" s="113" t="s">
        <v>322</v>
      </c>
      <c r="G15" s="115">
        <v>41738</v>
      </c>
      <c r="H15" s="76">
        <v>433486</v>
      </c>
      <c r="I15" s="76"/>
      <c r="J15" s="76">
        <v>433486</v>
      </c>
      <c r="K15" s="66"/>
      <c r="L15" s="81"/>
      <c r="M15" s="83"/>
      <c r="N15" s="119" t="s">
        <v>561</v>
      </c>
      <c r="O15" s="82"/>
    </row>
    <row r="16" spans="1:22" ht="16.350000000000001" customHeight="1" x14ac:dyDescent="0.3">
      <c r="A16" s="61" t="s">
        <v>0</v>
      </c>
      <c r="B16" s="112">
        <v>41744</v>
      </c>
      <c r="C16" s="113" t="s">
        <v>571</v>
      </c>
      <c r="D16" s="114" t="s">
        <v>572</v>
      </c>
      <c r="E16" s="113" t="s">
        <v>49</v>
      </c>
      <c r="F16" s="113" t="s">
        <v>273</v>
      </c>
      <c r="G16" s="115">
        <v>41814</v>
      </c>
      <c r="H16" s="76">
        <v>548272</v>
      </c>
      <c r="I16" s="76"/>
      <c r="J16" s="76">
        <v>548272</v>
      </c>
      <c r="K16" s="66"/>
      <c r="L16" s="81"/>
      <c r="M16" s="83"/>
      <c r="N16" s="119" t="s">
        <v>134</v>
      </c>
      <c r="O16" s="82"/>
    </row>
    <row r="17" spans="1:15" ht="16.350000000000001" customHeight="1" x14ac:dyDescent="0.3">
      <c r="A17" s="61" t="s">
        <v>0</v>
      </c>
      <c r="B17" s="112" t="s">
        <v>82</v>
      </c>
      <c r="C17" s="113" t="s">
        <v>475</v>
      </c>
      <c r="D17" s="114" t="s">
        <v>476</v>
      </c>
      <c r="E17" s="113" t="s">
        <v>48</v>
      </c>
      <c r="F17" s="113" t="s">
        <v>322</v>
      </c>
      <c r="G17" s="115">
        <v>41533</v>
      </c>
      <c r="H17" s="76">
        <v>710192</v>
      </c>
      <c r="I17" s="76">
        <v>710192</v>
      </c>
      <c r="J17" s="77"/>
      <c r="K17" s="66"/>
      <c r="L17" s="66"/>
      <c r="M17" s="66"/>
      <c r="N17" s="119" t="s">
        <v>479</v>
      </c>
      <c r="O17" s="82"/>
    </row>
    <row r="18" spans="1:15" ht="16.350000000000001" customHeight="1" x14ac:dyDescent="0.3">
      <c r="A18" s="61" t="s">
        <v>0</v>
      </c>
      <c r="B18" s="112">
        <v>41471</v>
      </c>
      <c r="C18" s="113" t="s">
        <v>487</v>
      </c>
      <c r="D18" s="114" t="s">
        <v>488</v>
      </c>
      <c r="E18" s="113" t="s">
        <v>493</v>
      </c>
      <c r="F18" s="113"/>
      <c r="G18" s="74">
        <v>41590</v>
      </c>
      <c r="H18" s="76">
        <v>791783</v>
      </c>
      <c r="I18" s="76">
        <v>791783</v>
      </c>
      <c r="J18" s="81"/>
      <c r="K18" s="66"/>
      <c r="L18" s="66"/>
      <c r="M18" s="66"/>
      <c r="N18" s="171" t="s">
        <v>497</v>
      </c>
      <c r="O18" s="82"/>
    </row>
    <row r="19" spans="1:15" ht="16.350000000000001" customHeight="1" x14ac:dyDescent="0.3">
      <c r="A19" s="61" t="s">
        <v>0</v>
      </c>
      <c r="B19" s="112">
        <v>41520</v>
      </c>
      <c r="C19" s="113" t="s">
        <v>519</v>
      </c>
      <c r="D19" s="114" t="s">
        <v>520</v>
      </c>
      <c r="E19" s="113" t="s">
        <v>48</v>
      </c>
      <c r="F19" s="113" t="s">
        <v>322</v>
      </c>
      <c r="G19" s="115">
        <v>41660</v>
      </c>
      <c r="H19" s="76">
        <v>834000</v>
      </c>
      <c r="I19" s="172">
        <v>834000</v>
      </c>
      <c r="J19" s="81"/>
      <c r="K19" s="66"/>
      <c r="L19" s="66"/>
      <c r="M19" s="66"/>
      <c r="N19" s="119" t="s">
        <v>535</v>
      </c>
      <c r="O19" s="82"/>
    </row>
    <row r="20" spans="1:15" ht="16.350000000000001" customHeight="1" x14ac:dyDescent="0.3">
      <c r="A20" s="61" t="s">
        <v>0</v>
      </c>
      <c r="B20" s="112">
        <v>41653</v>
      </c>
      <c r="C20" s="113" t="s">
        <v>527</v>
      </c>
      <c r="D20" s="114" t="s">
        <v>528</v>
      </c>
      <c r="E20" s="113" t="s">
        <v>49</v>
      </c>
      <c r="F20" s="113" t="s">
        <v>272</v>
      </c>
      <c r="G20" s="115">
        <v>41694</v>
      </c>
      <c r="H20" s="76">
        <v>839300</v>
      </c>
      <c r="I20" s="76"/>
      <c r="J20" s="76">
        <v>839300</v>
      </c>
      <c r="K20" s="66"/>
      <c r="L20" s="66"/>
      <c r="M20" s="66"/>
      <c r="N20" s="119" t="s">
        <v>533</v>
      </c>
      <c r="O20" s="82"/>
    </row>
    <row r="21" spans="1:15" ht="16.350000000000001" customHeight="1" x14ac:dyDescent="0.3">
      <c r="A21" s="61" t="s">
        <v>0</v>
      </c>
      <c r="B21" s="112">
        <v>41625</v>
      </c>
      <c r="C21" s="113" t="s">
        <v>515</v>
      </c>
      <c r="D21" s="114" t="s">
        <v>516</v>
      </c>
      <c r="E21" s="113" t="s">
        <v>48</v>
      </c>
      <c r="F21" s="113" t="s">
        <v>322</v>
      </c>
      <c r="G21" s="115">
        <v>41660</v>
      </c>
      <c r="H21" s="76">
        <v>969000</v>
      </c>
      <c r="I21" s="76"/>
      <c r="J21" s="76">
        <v>969000</v>
      </c>
      <c r="K21" s="66"/>
      <c r="L21" s="66"/>
      <c r="M21" s="66"/>
      <c r="N21" s="119" t="s">
        <v>533</v>
      </c>
      <c r="O21" s="82"/>
    </row>
    <row r="22" spans="1:15" ht="16.350000000000001" customHeight="1" x14ac:dyDescent="0.3">
      <c r="A22" s="61" t="s">
        <v>0</v>
      </c>
      <c r="B22" s="112">
        <v>41744</v>
      </c>
      <c r="C22" s="113" t="s">
        <v>573</v>
      </c>
      <c r="D22" s="114" t="s">
        <v>574</v>
      </c>
      <c r="E22" s="113" t="s">
        <v>49</v>
      </c>
      <c r="F22" s="113" t="s">
        <v>272</v>
      </c>
      <c r="G22" s="115">
        <v>41814</v>
      </c>
      <c r="H22" s="76">
        <v>984026</v>
      </c>
      <c r="I22" s="172"/>
      <c r="J22" s="76">
        <v>984026</v>
      </c>
      <c r="K22" s="66"/>
      <c r="L22" s="81"/>
      <c r="M22" s="83"/>
      <c r="N22" s="119" t="s">
        <v>578</v>
      </c>
      <c r="O22" s="82"/>
    </row>
    <row r="23" spans="1:15" ht="16.350000000000001" customHeight="1" x14ac:dyDescent="0.3">
      <c r="A23" s="61" t="s">
        <v>0</v>
      </c>
      <c r="B23" s="112">
        <v>41100</v>
      </c>
      <c r="C23" s="72" t="s">
        <v>451</v>
      </c>
      <c r="D23" s="114" t="s">
        <v>452</v>
      </c>
      <c r="E23" s="113" t="s">
        <v>49</v>
      </c>
      <c r="F23" s="113" t="s">
        <v>272</v>
      </c>
      <c r="G23" s="115">
        <v>41470</v>
      </c>
      <c r="H23" s="76">
        <v>1000000</v>
      </c>
      <c r="I23" s="172">
        <v>1000000</v>
      </c>
      <c r="J23" s="65"/>
      <c r="K23" s="62"/>
      <c r="L23" s="63"/>
      <c r="M23" s="64"/>
      <c r="N23" s="119" t="s">
        <v>381</v>
      </c>
      <c r="O23" s="82"/>
    </row>
    <row r="24" spans="1:15" ht="16.350000000000001" customHeight="1" x14ac:dyDescent="0.3">
      <c r="A24" s="61" t="s">
        <v>0</v>
      </c>
      <c r="B24" s="112">
        <v>41100</v>
      </c>
      <c r="C24" s="72" t="s">
        <v>455</v>
      </c>
      <c r="D24" s="114" t="s">
        <v>452</v>
      </c>
      <c r="E24" s="113" t="s">
        <v>49</v>
      </c>
      <c r="F24" s="113" t="s">
        <v>272</v>
      </c>
      <c r="G24" s="115">
        <v>41480</v>
      </c>
      <c r="H24" s="76">
        <v>1000000</v>
      </c>
      <c r="I24" s="172">
        <v>1000000</v>
      </c>
      <c r="J24" s="65"/>
      <c r="K24" s="62"/>
      <c r="L24" s="69"/>
      <c r="M24" s="64"/>
      <c r="N24" s="119" t="s">
        <v>466</v>
      </c>
      <c r="O24" s="82"/>
    </row>
    <row r="25" spans="1:15" ht="16.350000000000001" customHeight="1" x14ac:dyDescent="0.3">
      <c r="A25" s="61" t="s">
        <v>0</v>
      </c>
      <c r="B25" s="74">
        <v>41465</v>
      </c>
      <c r="C25" s="133" t="s">
        <v>484</v>
      </c>
      <c r="D25" s="165" t="s">
        <v>494</v>
      </c>
      <c r="E25" s="176" t="s">
        <v>49</v>
      </c>
      <c r="F25" s="133"/>
      <c r="G25" s="74">
        <v>41561</v>
      </c>
      <c r="H25" s="76">
        <v>1000000</v>
      </c>
      <c r="I25" s="76">
        <v>1000000</v>
      </c>
      <c r="J25" s="81"/>
      <c r="K25" s="81"/>
      <c r="L25" s="66"/>
      <c r="M25" s="66"/>
      <c r="N25" s="171" t="s">
        <v>495</v>
      </c>
      <c r="O25" s="82"/>
    </row>
    <row r="26" spans="1:15" ht="16.350000000000001" customHeight="1" x14ac:dyDescent="0.3">
      <c r="A26" s="61" t="s">
        <v>0</v>
      </c>
      <c r="B26" s="112">
        <v>41709</v>
      </c>
      <c r="C26" s="113" t="s">
        <v>569</v>
      </c>
      <c r="D26" s="114" t="s">
        <v>570</v>
      </c>
      <c r="E26" s="113" t="s">
        <v>48</v>
      </c>
      <c r="F26" s="113" t="s">
        <v>322</v>
      </c>
      <c r="G26" s="115">
        <v>41814</v>
      </c>
      <c r="H26" s="76">
        <v>1030000</v>
      </c>
      <c r="I26" s="172"/>
      <c r="J26" s="76">
        <v>1030000</v>
      </c>
      <c r="K26" s="66"/>
      <c r="L26" s="81"/>
      <c r="M26" s="83"/>
      <c r="N26" s="119" t="s">
        <v>577</v>
      </c>
      <c r="O26" s="82"/>
    </row>
    <row r="27" spans="1:15" ht="16.350000000000001" customHeight="1" x14ac:dyDescent="0.3">
      <c r="A27" s="61" t="s">
        <v>0</v>
      </c>
      <c r="B27" s="112">
        <v>41737</v>
      </c>
      <c r="C27" s="113" t="s">
        <v>558</v>
      </c>
      <c r="D27" s="114" t="s">
        <v>559</v>
      </c>
      <c r="E27" s="113" t="s">
        <v>48</v>
      </c>
      <c r="F27" s="113" t="s">
        <v>322</v>
      </c>
      <c r="G27" s="115">
        <v>41780</v>
      </c>
      <c r="H27" s="76">
        <v>1037715</v>
      </c>
      <c r="I27" s="76"/>
      <c r="J27" s="76">
        <v>1037715</v>
      </c>
      <c r="K27" s="66"/>
      <c r="L27" s="81"/>
      <c r="M27" s="83"/>
      <c r="N27" s="119" t="s">
        <v>564</v>
      </c>
      <c r="O27" s="82"/>
    </row>
    <row r="28" spans="1:15" ht="16.350000000000001" customHeight="1" x14ac:dyDescent="0.3">
      <c r="A28" s="61" t="s">
        <v>0</v>
      </c>
      <c r="B28" s="112">
        <v>41513</v>
      </c>
      <c r="C28" s="113" t="s">
        <v>489</v>
      </c>
      <c r="D28" s="114" t="s">
        <v>490</v>
      </c>
      <c r="E28" s="113" t="s">
        <v>49</v>
      </c>
      <c r="F28" s="113" t="s">
        <v>272</v>
      </c>
      <c r="G28" s="74">
        <v>41600</v>
      </c>
      <c r="H28" s="76">
        <v>1087055</v>
      </c>
      <c r="I28" s="105"/>
      <c r="J28" s="81"/>
      <c r="K28" s="66"/>
      <c r="L28" s="76">
        <v>1087055</v>
      </c>
      <c r="M28" s="66"/>
      <c r="N28" s="171" t="s">
        <v>498</v>
      </c>
      <c r="O28" s="82"/>
    </row>
    <row r="29" spans="1:15" ht="16.350000000000001" customHeight="1" x14ac:dyDescent="0.3">
      <c r="A29" s="61" t="s">
        <v>0</v>
      </c>
      <c r="B29" s="112">
        <v>41401</v>
      </c>
      <c r="C29" s="72" t="s">
        <v>456</v>
      </c>
      <c r="D29" s="114" t="s">
        <v>457</v>
      </c>
      <c r="E29" s="113" t="s">
        <v>48</v>
      </c>
      <c r="F29" s="113" t="s">
        <v>322</v>
      </c>
      <c r="G29" s="115">
        <v>41487</v>
      </c>
      <c r="H29" s="76">
        <v>1325537</v>
      </c>
      <c r="I29" s="172">
        <v>1325537</v>
      </c>
      <c r="J29" s="70"/>
      <c r="K29" s="62"/>
      <c r="L29" s="69"/>
      <c r="M29" s="64"/>
      <c r="N29" s="119" t="s">
        <v>467</v>
      </c>
      <c r="O29" s="82"/>
    </row>
    <row r="30" spans="1:15" ht="16.350000000000001" customHeight="1" x14ac:dyDescent="0.3">
      <c r="A30" s="61" t="s">
        <v>0</v>
      </c>
      <c r="B30" s="112">
        <v>41471</v>
      </c>
      <c r="C30" s="113" t="s">
        <v>485</v>
      </c>
      <c r="D30" s="114" t="s">
        <v>486</v>
      </c>
      <c r="E30" s="113" t="s">
        <v>493</v>
      </c>
      <c r="F30" s="113"/>
      <c r="G30" s="74">
        <v>41590</v>
      </c>
      <c r="H30" s="76">
        <v>1408955</v>
      </c>
      <c r="I30" s="172">
        <v>1408955</v>
      </c>
      <c r="J30" s="81"/>
      <c r="K30" s="66"/>
      <c r="L30" s="66"/>
      <c r="M30" s="66"/>
      <c r="N30" s="171" t="s">
        <v>496</v>
      </c>
      <c r="O30" s="82"/>
    </row>
    <row r="31" spans="1:15" ht="16.350000000000001" customHeight="1" x14ac:dyDescent="0.3">
      <c r="A31" s="61" t="s">
        <v>0</v>
      </c>
      <c r="B31" s="112">
        <v>41492</v>
      </c>
      <c r="C31" s="113" t="s">
        <v>539</v>
      </c>
      <c r="D31" s="114" t="s">
        <v>540</v>
      </c>
      <c r="E31" s="113" t="s">
        <v>48</v>
      </c>
      <c r="F31" s="113"/>
      <c r="G31" s="115">
        <v>41703</v>
      </c>
      <c r="H31" s="76">
        <v>1441875</v>
      </c>
      <c r="I31" s="172">
        <v>1441875</v>
      </c>
      <c r="J31" s="81"/>
      <c r="K31" s="66"/>
      <c r="L31" s="66"/>
      <c r="M31" s="66"/>
      <c r="N31" s="119" t="s">
        <v>545</v>
      </c>
      <c r="O31" s="82"/>
    </row>
    <row r="32" spans="1:15" ht="16.350000000000001" customHeight="1" x14ac:dyDescent="0.3">
      <c r="A32" s="61" t="s">
        <v>0</v>
      </c>
      <c r="B32" s="112">
        <v>41415</v>
      </c>
      <c r="C32" s="113" t="s">
        <v>471</v>
      </c>
      <c r="D32" s="114" t="s">
        <v>472</v>
      </c>
      <c r="E32" s="113" t="s">
        <v>48</v>
      </c>
      <c r="F32" s="113" t="s">
        <v>322</v>
      </c>
      <c r="G32" s="115">
        <v>41523</v>
      </c>
      <c r="H32" s="76">
        <v>1576745</v>
      </c>
      <c r="I32" s="172">
        <v>1576745</v>
      </c>
      <c r="J32" s="77"/>
      <c r="K32" s="66"/>
      <c r="L32" s="66"/>
      <c r="M32" s="66"/>
      <c r="N32" s="119" t="s">
        <v>477</v>
      </c>
      <c r="O32" s="82"/>
    </row>
    <row r="33" spans="1:15" ht="16.350000000000001" customHeight="1" x14ac:dyDescent="0.3">
      <c r="A33" s="61" t="s">
        <v>0</v>
      </c>
      <c r="B33" s="112">
        <v>41688</v>
      </c>
      <c r="C33" s="113" t="s">
        <v>548</v>
      </c>
      <c r="D33" s="114" t="s">
        <v>549</v>
      </c>
      <c r="E33" s="113" t="s">
        <v>48</v>
      </c>
      <c r="F33" s="113" t="s">
        <v>322</v>
      </c>
      <c r="G33" s="115">
        <v>41736</v>
      </c>
      <c r="H33" s="76">
        <v>1990230</v>
      </c>
      <c r="I33" s="172"/>
      <c r="J33" s="76">
        <v>1990230</v>
      </c>
      <c r="K33" s="66"/>
      <c r="L33" s="173"/>
      <c r="M33" s="83"/>
      <c r="N33" s="119" t="s">
        <v>560</v>
      </c>
      <c r="O33" s="82"/>
    </row>
    <row r="34" spans="1:15" ht="16.350000000000001" customHeight="1" x14ac:dyDescent="0.3">
      <c r="A34" s="61" t="s">
        <v>0</v>
      </c>
      <c r="B34" s="112">
        <v>41625</v>
      </c>
      <c r="C34" s="113" t="s">
        <v>521</v>
      </c>
      <c r="D34" s="114" t="s">
        <v>522</v>
      </c>
      <c r="E34" s="113" t="s">
        <v>49</v>
      </c>
      <c r="F34" s="113" t="s">
        <v>273</v>
      </c>
      <c r="G34" s="115">
        <v>41661</v>
      </c>
      <c r="H34" s="76">
        <v>2495000</v>
      </c>
      <c r="I34" s="172"/>
      <c r="J34" s="76">
        <v>2495000</v>
      </c>
      <c r="K34" s="66"/>
      <c r="L34" s="174"/>
      <c r="M34" s="66"/>
      <c r="N34" s="119" t="s">
        <v>170</v>
      </c>
      <c r="O34" s="82"/>
    </row>
    <row r="35" spans="1:15" ht="16.350000000000001" customHeight="1" x14ac:dyDescent="0.3">
      <c r="A35" s="61" t="s">
        <v>0</v>
      </c>
      <c r="B35" s="112">
        <v>41436</v>
      </c>
      <c r="C35" s="72" t="s">
        <v>453</v>
      </c>
      <c r="D35" s="114" t="s">
        <v>454</v>
      </c>
      <c r="E35" s="113" t="s">
        <v>49</v>
      </c>
      <c r="F35" s="113" t="s">
        <v>272</v>
      </c>
      <c r="G35" s="115">
        <v>41477</v>
      </c>
      <c r="H35" s="76">
        <v>2761000</v>
      </c>
      <c r="I35" s="107"/>
      <c r="J35" s="76">
        <v>2761000</v>
      </c>
      <c r="K35" s="62"/>
      <c r="L35" s="175"/>
      <c r="M35" s="64"/>
      <c r="N35" s="119" t="s">
        <v>138</v>
      </c>
      <c r="O35" s="82"/>
    </row>
    <row r="36" spans="1:15" ht="16.350000000000001" customHeight="1" x14ac:dyDescent="0.3">
      <c r="A36" s="61" t="s">
        <v>0</v>
      </c>
      <c r="B36" s="112">
        <v>41716</v>
      </c>
      <c r="C36" s="113" t="s">
        <v>556</v>
      </c>
      <c r="D36" s="114" t="s">
        <v>557</v>
      </c>
      <c r="E36" s="113" t="s">
        <v>49</v>
      </c>
      <c r="F36" s="113" t="s">
        <v>272</v>
      </c>
      <c r="G36" s="115">
        <v>41764</v>
      </c>
      <c r="H36" s="76">
        <v>2835000</v>
      </c>
      <c r="I36" s="172"/>
      <c r="J36" s="76">
        <v>2835000</v>
      </c>
      <c r="K36" s="66"/>
      <c r="L36" s="173"/>
      <c r="M36" s="83"/>
      <c r="N36" s="119" t="s">
        <v>533</v>
      </c>
      <c r="O36" s="82"/>
    </row>
    <row r="37" spans="1:15" ht="16.350000000000001" customHeight="1" x14ac:dyDescent="0.3">
      <c r="A37" s="61" t="s">
        <v>0</v>
      </c>
      <c r="B37" s="112">
        <v>41464</v>
      </c>
      <c r="C37" s="113" t="s">
        <v>507</v>
      </c>
      <c r="D37" s="114" t="s">
        <v>508</v>
      </c>
      <c r="E37" s="113" t="s">
        <v>493</v>
      </c>
      <c r="F37" s="113"/>
      <c r="G37" s="74">
        <v>41549</v>
      </c>
      <c r="H37" s="76">
        <v>3321360</v>
      </c>
      <c r="I37" s="172">
        <v>3321360</v>
      </c>
      <c r="J37" s="81"/>
      <c r="K37" s="66"/>
      <c r="L37" s="66"/>
      <c r="M37" s="83"/>
      <c r="N37" s="68" t="s">
        <v>509</v>
      </c>
      <c r="O37" s="82"/>
    </row>
    <row r="38" spans="1:15" ht="16.350000000000001" customHeight="1" x14ac:dyDescent="0.3">
      <c r="A38" s="61" t="s">
        <v>0</v>
      </c>
      <c r="B38" s="112">
        <v>41401</v>
      </c>
      <c r="C38" s="113" t="s">
        <v>473</v>
      </c>
      <c r="D38" s="114" t="s">
        <v>474</v>
      </c>
      <c r="E38" s="113" t="s">
        <v>48</v>
      </c>
      <c r="F38" s="113" t="s">
        <v>322</v>
      </c>
      <c r="G38" s="115">
        <v>41533</v>
      </c>
      <c r="H38" s="76">
        <v>5118427</v>
      </c>
      <c r="I38" s="172">
        <v>5118427</v>
      </c>
      <c r="J38" s="81"/>
      <c r="K38" s="66"/>
      <c r="L38" s="174"/>
      <c r="M38" s="66"/>
      <c r="N38" s="119" t="s">
        <v>478</v>
      </c>
      <c r="O38" s="82"/>
    </row>
    <row r="39" spans="1:15" ht="16.350000000000001" customHeight="1" x14ac:dyDescent="0.3">
      <c r="A39" s="61" t="s">
        <v>0</v>
      </c>
      <c r="B39" s="112">
        <v>41254</v>
      </c>
      <c r="C39" s="72" t="s">
        <v>460</v>
      </c>
      <c r="D39" s="114" t="s">
        <v>461</v>
      </c>
      <c r="E39" s="113" t="s">
        <v>49</v>
      </c>
      <c r="F39" s="113" t="s">
        <v>272</v>
      </c>
      <c r="G39" s="115">
        <v>41502</v>
      </c>
      <c r="H39" s="76">
        <v>13543600</v>
      </c>
      <c r="I39" s="172"/>
      <c r="J39" s="76">
        <v>13543600</v>
      </c>
      <c r="K39" s="66"/>
      <c r="L39" s="174"/>
      <c r="M39" s="66"/>
      <c r="N39" s="119" t="s">
        <v>94</v>
      </c>
      <c r="O39" s="82"/>
    </row>
    <row r="40" spans="1:15" ht="16.350000000000001" customHeight="1" x14ac:dyDescent="0.3">
      <c r="A40" s="61" t="s">
        <v>0</v>
      </c>
      <c r="B40" s="112">
        <v>41415</v>
      </c>
      <c r="C40" s="72" t="s">
        <v>462</v>
      </c>
      <c r="D40" s="114" t="s">
        <v>463</v>
      </c>
      <c r="E40" s="113" t="s">
        <v>48</v>
      </c>
      <c r="F40" s="113" t="s">
        <v>322</v>
      </c>
      <c r="G40" s="115">
        <v>41502</v>
      </c>
      <c r="H40" s="76">
        <v>16148748</v>
      </c>
      <c r="I40" s="177"/>
      <c r="J40" s="70"/>
      <c r="K40" s="66"/>
      <c r="L40" s="147">
        <v>16148748</v>
      </c>
      <c r="M40" s="66"/>
      <c r="N40" s="119" t="s">
        <v>469</v>
      </c>
      <c r="O40" s="82"/>
    </row>
    <row r="41" spans="1:15" ht="16.350000000000001" customHeight="1" x14ac:dyDescent="0.3">
      <c r="A41" s="61" t="s">
        <v>0</v>
      </c>
      <c r="B41" s="112">
        <v>41450</v>
      </c>
      <c r="C41" s="72" t="s">
        <v>464</v>
      </c>
      <c r="D41" s="114" t="s">
        <v>465</v>
      </c>
      <c r="E41" s="113" t="s">
        <v>49</v>
      </c>
      <c r="F41" s="113" t="s">
        <v>272</v>
      </c>
      <c r="G41" s="115">
        <v>41506</v>
      </c>
      <c r="H41" s="76">
        <v>23646695</v>
      </c>
      <c r="I41" s="66"/>
      <c r="J41" s="66"/>
      <c r="K41" s="76"/>
      <c r="L41" s="147">
        <v>23646695</v>
      </c>
      <c r="M41" s="75"/>
      <c r="N41" s="119" t="s">
        <v>470</v>
      </c>
      <c r="O41" s="82"/>
    </row>
    <row r="42" spans="1:15" ht="16.350000000000001" customHeight="1" x14ac:dyDescent="0.3">
      <c r="A42" s="61" t="s">
        <v>0</v>
      </c>
      <c r="B42" s="112">
        <v>41394</v>
      </c>
      <c r="C42" s="113" t="s">
        <v>554</v>
      </c>
      <c r="D42" s="114" t="s">
        <v>555</v>
      </c>
      <c r="E42" s="113" t="s">
        <v>48</v>
      </c>
      <c r="F42" s="113" t="s">
        <v>322</v>
      </c>
      <c r="G42" s="115">
        <v>41754</v>
      </c>
      <c r="H42" s="76">
        <v>58124410</v>
      </c>
      <c r="I42" s="172"/>
      <c r="J42" s="81"/>
      <c r="K42" s="66"/>
      <c r="L42" s="147">
        <v>58124410</v>
      </c>
      <c r="M42" s="83"/>
      <c r="N42" s="119" t="s">
        <v>563</v>
      </c>
      <c r="O42" s="82"/>
    </row>
    <row r="43" spans="1:15" ht="16.350000000000001" customHeight="1" x14ac:dyDescent="0.3">
      <c r="A43" s="61" t="s">
        <v>0</v>
      </c>
      <c r="B43" s="112">
        <v>41744</v>
      </c>
      <c r="C43" s="113" t="s">
        <v>565</v>
      </c>
      <c r="D43" s="114" t="s">
        <v>566</v>
      </c>
      <c r="E43" s="113" t="s">
        <v>48</v>
      </c>
      <c r="F43" s="113" t="s">
        <v>322</v>
      </c>
      <c r="G43" s="115">
        <v>41792</v>
      </c>
      <c r="H43" s="76">
        <v>78310000</v>
      </c>
      <c r="I43" s="172"/>
      <c r="J43" s="76">
        <v>78310000</v>
      </c>
      <c r="K43" s="66"/>
      <c r="L43" s="173"/>
      <c r="M43" s="83"/>
      <c r="N43" s="119" t="s">
        <v>575</v>
      </c>
      <c r="O43" s="82"/>
    </row>
    <row r="44" spans="1:15" ht="16.350000000000001" customHeight="1" x14ac:dyDescent="0.3">
      <c r="A44" s="61" t="s">
        <v>0</v>
      </c>
      <c r="B44" s="112">
        <v>41513</v>
      </c>
      <c r="C44" s="113" t="s">
        <v>586</v>
      </c>
      <c r="D44" s="114" t="s">
        <v>587</v>
      </c>
      <c r="E44" s="113" t="s">
        <v>48</v>
      </c>
      <c r="F44" s="133"/>
      <c r="G44" s="115">
        <v>41583</v>
      </c>
      <c r="H44" s="76">
        <v>270652000</v>
      </c>
      <c r="I44" s="172">
        <v>270652000</v>
      </c>
      <c r="J44" s="81"/>
      <c r="K44" s="81"/>
      <c r="L44" s="174"/>
      <c r="M44" s="66"/>
      <c r="N44" s="84" t="s">
        <v>588</v>
      </c>
      <c r="O44" s="82"/>
    </row>
    <row r="45" spans="1:15" ht="15" customHeight="1" x14ac:dyDescent="0.3">
      <c r="A45" s="61"/>
      <c r="B45" s="71"/>
      <c r="C45" s="72"/>
      <c r="D45" s="73"/>
      <c r="E45" s="87"/>
      <c r="F45" s="87"/>
      <c r="G45" s="87"/>
      <c r="H45" s="87"/>
      <c r="I45" s="68"/>
      <c r="J45" s="66"/>
      <c r="K45" s="76"/>
      <c r="L45" s="66"/>
      <c r="M45" s="66"/>
      <c r="N45" s="77"/>
    </row>
    <row r="46" spans="1:15" ht="15.75" customHeight="1" x14ac:dyDescent="0.3">
      <c r="B46" s="88"/>
      <c r="C46" s="89"/>
      <c r="D46" s="90"/>
      <c r="E46" s="91"/>
      <c r="F46" s="91"/>
      <c r="G46" s="91" t="s">
        <v>70</v>
      </c>
      <c r="H46" s="92">
        <f t="shared" ref="H46:M46" si="0">SUM(H3:H45)</f>
        <v>499823968</v>
      </c>
      <c r="I46" s="92">
        <f t="shared" si="0"/>
        <v>291814649</v>
      </c>
      <c r="J46" s="92">
        <f t="shared" si="0"/>
        <v>108957776</v>
      </c>
      <c r="K46" s="92">
        <f t="shared" si="0"/>
        <v>44635</v>
      </c>
      <c r="L46" s="92">
        <f t="shared" si="0"/>
        <v>99006908</v>
      </c>
      <c r="M46" s="92">
        <f t="shared" si="0"/>
        <v>0</v>
      </c>
      <c r="N46" s="93"/>
    </row>
    <row r="47" spans="1:15" x14ac:dyDescent="0.3">
      <c r="E47" s="91"/>
      <c r="F47" s="91"/>
      <c r="G47" s="91"/>
      <c r="H47" s="92"/>
      <c r="I47" s="92"/>
      <c r="J47" s="92"/>
      <c r="K47" s="92"/>
      <c r="L47" s="92"/>
      <c r="M47" s="92"/>
    </row>
    <row r="48" spans="1:15" x14ac:dyDescent="0.3">
      <c r="D48" s="154" t="s">
        <v>3</v>
      </c>
      <c r="E48" s="125"/>
      <c r="F48" s="125"/>
      <c r="G48" s="125">
        <f>COUNTIF(A3:A45, "x")</f>
        <v>42</v>
      </c>
      <c r="H48" s="155"/>
    </row>
    <row r="49" spans="4:13" x14ac:dyDescent="0.3">
      <c r="D49" s="154" t="s">
        <v>4</v>
      </c>
      <c r="E49" s="125"/>
      <c r="F49" s="125"/>
      <c r="G49" s="125">
        <f>COUNTIF(A3:A3, "x")</f>
        <v>1</v>
      </c>
      <c r="H49" s="166">
        <f>SUM(H3:H3)</f>
        <v>17500</v>
      </c>
      <c r="I49" s="92"/>
      <c r="J49" s="92"/>
      <c r="K49" s="92"/>
      <c r="L49" s="92"/>
      <c r="M49" s="92"/>
    </row>
    <row r="50" spans="4:13" x14ac:dyDescent="0.3">
      <c r="D50" s="154" t="s">
        <v>5</v>
      </c>
      <c r="E50" s="125"/>
      <c r="F50" s="125"/>
      <c r="G50" s="125">
        <f>COUNTIF(A4:A4, "x")</f>
        <v>1</v>
      </c>
      <c r="H50" s="166">
        <f>SUM(H4:H4)</f>
        <v>44635</v>
      </c>
      <c r="I50" s="92"/>
    </row>
    <row r="51" spans="4:13" x14ac:dyDescent="0.3">
      <c r="D51" s="154" t="s">
        <v>6</v>
      </c>
      <c r="E51" s="125"/>
      <c r="F51" s="125"/>
      <c r="G51" s="125">
        <v>0</v>
      </c>
      <c r="H51" s="167">
        <v>0</v>
      </c>
      <c r="I51" s="92"/>
    </row>
    <row r="52" spans="4:13" x14ac:dyDescent="0.3">
      <c r="D52" s="154" t="s">
        <v>7</v>
      </c>
      <c r="E52" s="125"/>
      <c r="F52" s="125"/>
      <c r="G52" s="125">
        <f>COUNTIF(A5:A44, "x")</f>
        <v>40</v>
      </c>
      <c r="H52" s="166">
        <f>SUM(H5:H44)</f>
        <v>499761833</v>
      </c>
    </row>
    <row r="53" spans="4:13" x14ac:dyDescent="0.3">
      <c r="D53" s="154" t="s">
        <v>8</v>
      </c>
      <c r="E53" s="125"/>
      <c r="F53" s="125"/>
      <c r="G53" s="125">
        <v>0</v>
      </c>
      <c r="H53" s="167">
        <v>0</v>
      </c>
    </row>
    <row r="54" spans="4:13" x14ac:dyDescent="0.3">
      <c r="D54" s="130" t="s">
        <v>9</v>
      </c>
      <c r="E54" s="125"/>
      <c r="F54" s="125"/>
      <c r="G54" s="125">
        <f>SUM(G49:G53)</f>
        <v>42</v>
      </c>
      <c r="H54" s="167">
        <f>SUM(H49:H53)</f>
        <v>499823968</v>
      </c>
    </row>
  </sheetData>
  <sortState ref="B3:N44">
    <sortCondition ref="H3:H44"/>
  </sortState>
  <phoneticPr fontId="0" type="noConversion"/>
  <printOptions horizontalCentered="1"/>
  <pageMargins left="0" right="0.13" top="0.55000000000000004" bottom="0.49" header="0.15" footer="0.3"/>
  <pageSetup scale="54" fitToHeight="0" orientation="landscape" r:id="rId1"/>
  <headerFooter alignWithMargins="0">
    <oddHeader>&amp;CBART PROCUREMENT DEPARTMENT
AWARDED CONTRACTS
FY14&amp;R&amp;D</oddHeader>
    <oddFooter>Page &amp;P of &amp;N</oddFooter>
  </headerFooter>
  <ignoredErrors>
    <ignoredError sqref="H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IFB FY11</vt:lpstr>
      <vt:lpstr>IFB FY12</vt:lpstr>
      <vt:lpstr>IFB FY13</vt:lpstr>
      <vt:lpstr>IFB FY14</vt:lpstr>
      <vt:lpstr>IFB FY15</vt:lpstr>
      <vt:lpstr>Contracts FY11</vt:lpstr>
      <vt:lpstr>Contracts FY12</vt:lpstr>
      <vt:lpstr>Contracts FY13</vt:lpstr>
      <vt:lpstr>Contracts FY14</vt:lpstr>
      <vt:lpstr>Contracts FY15</vt:lpstr>
      <vt:lpstr>'Contracts FY11'!Print_Area</vt:lpstr>
      <vt:lpstr>'Contracts FY12'!Print_Area</vt:lpstr>
      <vt:lpstr>'IFB FY11'!Print_Area</vt:lpstr>
      <vt:lpstr>'IFB FY12'!Print_Area</vt:lpstr>
      <vt:lpstr>'Contracts FY11'!Print_Titles</vt:lpstr>
      <vt:lpstr>'Contracts FY12'!Print_Titles</vt:lpstr>
      <vt:lpstr>'Contracts FY13'!Print_Titles</vt:lpstr>
      <vt:lpstr>'Contracts FY14'!Print_Titles</vt:lpstr>
      <vt:lpstr>'Contracts FY15'!Print_Titles</vt:lpstr>
      <vt:lpstr>'IFB FY11'!Print_Titles</vt:lpstr>
      <vt:lpstr>'IFB FY12'!Print_Titles</vt:lpstr>
      <vt:lpstr>'IFB FY13'!Print_Titles</vt:lpstr>
      <vt:lpstr>'IFB FY14'!Print_Titles</vt:lpstr>
      <vt:lpstr>'IFB FY15'!Print_Titles</vt:lpstr>
    </vt:vector>
  </TitlesOfParts>
  <Company>BARTD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</dc:creator>
  <cp:lastModifiedBy>Default</cp:lastModifiedBy>
  <cp:lastPrinted>2015-11-04T22:28:12Z</cp:lastPrinted>
  <dcterms:created xsi:type="dcterms:W3CDTF">2006-04-25T20:28:09Z</dcterms:created>
  <dcterms:modified xsi:type="dcterms:W3CDTF">2016-03-18T18:23:20Z</dcterms:modified>
</cp:coreProperties>
</file>